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55" activeTab="0"/>
  </bookViews>
  <sheets>
    <sheet name="ГЕУК 2016" sheetId="1" r:id="rId1"/>
  </sheets>
  <definedNames/>
  <calcPr fullCalcOnLoad="1"/>
</workbook>
</file>

<file path=xl/sharedStrings.xml><?xml version="1.0" encoding="utf-8"?>
<sst xmlns="http://schemas.openxmlformats.org/spreadsheetml/2006/main" count="1065" uniqueCount="693">
  <si>
    <t>"УТВЕРЖДАЮ"</t>
  </si>
  <si>
    <t>Ген.Директор ООО "ГЕУК "Дубна"</t>
  </si>
  <si>
    <t>___________ Чихалов И.С.</t>
  </si>
  <si>
    <t>"___" ______________ 20___ года</t>
  </si>
  <si>
    <t>ПЛАН</t>
  </si>
  <si>
    <t xml:space="preserve">                           работ по санитарному обслуживанию, техническому обслуживанию и ремонту строительных конструкций и инженерных систем зданий ООО "ГЕУК"Дубна" на 2016 год.</t>
  </si>
  <si>
    <t>NN</t>
  </si>
  <si>
    <t>Адрес</t>
  </si>
  <si>
    <t>Общая S квартир в домах  в м2</t>
  </si>
  <si>
    <t>Усредненная планируемая стоимость на текущий ремонт в тыс.руб. (1,85 на 1м2)</t>
  </si>
  <si>
    <t>Виды работ</t>
  </si>
  <si>
    <t>Ед.изм.</t>
  </si>
  <si>
    <t>Планируемый объем</t>
  </si>
  <si>
    <t>Цена за ед.</t>
  </si>
  <si>
    <t>стоимость работ в тыс.руб.</t>
  </si>
  <si>
    <t>Общая стоимость затрат на дом по плану в тыс.руб. на 2016г.</t>
  </si>
  <si>
    <t>Контрольная строка, "-" перерасход, "+" недорасход</t>
  </si>
  <si>
    <t>Контрольная строка</t>
  </si>
  <si>
    <t xml:space="preserve">А.Осмотры строительных конструкций и инженерных систем зданий включая диспетческое и аварийное обслуживание 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</si>
  <si>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(перегородок,внутренней отделки, полов) многоквартирных домов
</t>
  </si>
  <si>
    <t>1.Работы выполняемые в отношении всех видов фундаментов:</t>
  </si>
  <si>
    <r>
      <rPr>
        <b/>
        <sz val="8"/>
        <color indexed="8"/>
        <rFont val="Times New Roman"/>
        <family val="1"/>
      </rPr>
      <t>Плановый</t>
    </r>
    <r>
      <rPr>
        <sz val="8"/>
        <color indexed="8"/>
        <rFont val="Times New Roman"/>
        <family val="1"/>
      </rPr>
      <t>,</t>
    </r>
    <r>
      <rPr>
        <b/>
        <sz val="8"/>
        <color indexed="8"/>
        <rFont val="Times New Roman"/>
        <family val="1"/>
      </rPr>
      <t xml:space="preserve">Частичный, </t>
    </r>
    <r>
      <rPr>
        <sz val="8"/>
        <color indexed="8"/>
        <rFont val="Times New Roman"/>
        <family val="1"/>
      </rPr>
      <t>при неоходимости</t>
    </r>
    <r>
      <rPr>
        <b/>
        <sz val="8"/>
        <color indexed="8"/>
        <rFont val="Times New Roman"/>
        <family val="1"/>
      </rPr>
      <t xml:space="preserve"> внеплановый</t>
    </r>
    <r>
      <rPr>
        <sz val="8"/>
        <color indexed="8"/>
        <rFont val="Times New Roman"/>
        <family val="1"/>
      </rPr>
      <t xml:space="preserve"> осмотр элементов конструкции</t>
    </r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</si>
  <si>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</si>
  <si>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</si>
  <si>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>2. Работы, выполняемые в зданиях с подвалами:</t>
  </si>
  <si>
    <r>
      <rPr>
        <b/>
        <sz val="8"/>
        <color indexed="8"/>
        <rFont val="Times New Roman"/>
        <family val="1"/>
      </rPr>
      <t xml:space="preserve">Частичный, </t>
    </r>
    <r>
      <rPr>
        <sz val="8"/>
        <color indexed="8"/>
        <rFont val="Times New Roman"/>
        <family val="1"/>
      </rPr>
      <t>при неоходимости</t>
    </r>
    <r>
      <rPr>
        <b/>
        <sz val="8"/>
        <color indexed="8"/>
        <rFont val="Times New Roman"/>
        <family val="1"/>
      </rPr>
      <t xml:space="preserve"> внеплановый</t>
    </r>
    <r>
      <rPr>
        <sz val="8"/>
        <color indexed="8"/>
        <rFont val="Times New Roman"/>
        <family val="1"/>
      </rPr>
      <t xml:space="preserve"> осмотр элементов конструкции</t>
    </r>
  </si>
  <si>
    <t xml:space="preserve"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</si>
  <si>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>3. Работы, выполняемые для надлежащего содержания стен многоквартирных домов:</t>
  </si>
  <si>
    <t xml:space="preserve"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</si>
  <si>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4. Работы, выполняемые в целях надлежащего содержания перекрытий и покрытий многоквартирных домов: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</si>
  <si>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</si>
  <si>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5. Работы, выполняемые в целях надлежащего содержания колонн и столбов многоквартирных домов:</t>
  </si>
  <si>
    <t xml:space="preserve"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</si>
  <si>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6. Работы, выполняемые в целях надлежащего содержания балок (ригелей) перекрытий и покрытий многоквартирных домов: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</si>
  <si>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</si>
  <si>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7. Работы, выполняемые в целях надлежащего содержания крыш многоквартирных домов: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</si>
  <si>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</si>
  <si>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8. Работы, выполняемые в целях надлежащего содержания лестниц многоквартирных домов:</t>
  </si>
  <si>
    <t xml:space="preserve"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</si>
  <si>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>9. Работы, выполняемые в целях надлежащего содержания фасадов многоквартирных домов: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</si>
  <si>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</si>
  <si>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10. Работы, выполняемые в целях надлежащего содержания перегородок в многоквартирных домах: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</si>
  <si>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</si>
  <si>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11. Работы, выполняемые в целях надлежащего содержания внутренней отделки многоквартирных домов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</si>
  <si>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</si>
  <si>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</si>
  <si>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</si>
  <si>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</si>
  <si>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</si>
  <si>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
</t>
  </si>
  <si>
    <t>14. Работы, выполняемые в целях надлежащего содержания мусоропроводов многоквартирных домов:</t>
  </si>
  <si>
    <t xml:space="preserve"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</si>
  <si>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15. Работы, выполняемые в целях надлежащего содержания систем вентиляции и дымоудаления многоквартирных домов:</t>
  </si>
  <si>
    <t xml:space="preserve"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</si>
  <si>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работ).Систем дымоудаления по договору со специализированной организацией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</si>
  <si>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</si>
  <si>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</si>
  <si>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</si>
  <si>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r>
      <rPr>
        <b/>
        <sz val="8"/>
        <color indexed="8"/>
        <rFont val="Times New Roman"/>
        <family val="1"/>
      </rPr>
      <t xml:space="preserve">Частичный, </t>
    </r>
    <r>
      <rPr>
        <sz val="8"/>
        <color indexed="8"/>
        <rFont val="Times New Roman"/>
        <family val="1"/>
      </rPr>
      <t>при неоходимости</t>
    </r>
    <r>
      <rPr>
        <b/>
        <sz val="8"/>
        <color indexed="8"/>
        <rFont val="Times New Roman"/>
        <family val="1"/>
      </rPr>
      <t xml:space="preserve"> внеплановый</t>
    </r>
    <r>
      <rPr>
        <sz val="8"/>
        <color indexed="8"/>
        <rFont val="Times New Roman"/>
        <family val="1"/>
      </rPr>
      <t xml:space="preserve"> осмотр элементов коммуникаций</t>
    </r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</si>
  <si>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</si>
  <si>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>19. Работы, выполняемые в целях надлежащего содержания систем теплоснабжения (отопление, горячее водоснабжение) в многоквартирных домах</t>
  </si>
  <si>
    <t xml:space="preserve"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</si>
  <si>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</si>
  <si>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</si>
  <si>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>21. Работы, выполняемые в целях надлежащего содержания систем внутридомового газового оборудования в многоквартирном доме:</t>
  </si>
  <si>
    <t>1 раз в 3 года 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</si>
  <si>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 xml:space="preserve"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</si>
  <si>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22. Работы, выполняемые в целях надлежащего содержания и ремонта лифта (лифтов) в многоквартирном доме:</t>
  </si>
  <si>
    <t>Периодические ТО и ТР согласно рекомендаций завода изготовителя</t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</si>
  <si>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оборудования.
</t>
  </si>
  <si>
    <t>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работ).Диспетчерский контроль круглосуточно.Замена оборудования отработавщего нормативный срок.</t>
  </si>
  <si>
    <t xml:space="preserve">III. Работы и услуги по содержанию иного общего имущества в многоквартирном доме
</t>
  </si>
  <si>
    <t>23. Работы по содержанию помещений, входящих в состав общего имущества в многоквартирном доме:</t>
  </si>
  <si>
    <t>постоянно в соответствии с установленной периодичностью</t>
  </si>
  <si>
    <t xml:space="preserve"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</si>
  <si>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</si>
  <si>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постоянно в течение зимнего периода в соответствии с установленной периодичностью</t>
  </si>
  <si>
    <t xml:space="preserve"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</si>
  <si>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>25. Работы по содержанию придомовой территории в теплый период года:</t>
  </si>
  <si>
    <t>постоянно в течение летнего периода в соответствии с установленной периодичностью</t>
  </si>
  <si>
    <t xml:space="preserve"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</si>
  <si>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26. Работы по обеспечению вывоза бытовых отходов, в том числе откачке жидких бытовых отходов:</t>
  </si>
  <si>
    <t>постоянно по договору со специализированной организацией</t>
  </si>
  <si>
    <t xml:space="preserve"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</si>
  <si>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27. 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</si>
  <si>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</si>
  <si>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</si>
  <si>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</si>
  <si>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 xml:space="preserve">Перечень услуг и работ в отношении каждого многоквартирного дома определяется с учетом:
а) конструктивных элементов многоквартирного дома;
б) наличия и состава внутридомовых инженерных систем, обеспечивающих предоставление потребителям коммунальных услуг тех видов, которые могут быть предоставлены с использованием таких внутридомовых инженерных систем;
в) наличия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дома;
г) геодезических и природно-климатических условий расположения многоквартирного дома.
</t>
  </si>
  <si>
    <r>
      <t xml:space="preserve">Выполнение работ в целях надлежащего содержания систем </t>
    </r>
    <r>
      <rPr>
        <b/>
        <u val="single"/>
        <sz val="8"/>
        <rFont val="Times New Roman"/>
        <family val="1"/>
      </rPr>
      <t>внутридомового газового оборудования, лифтового хозяйства и противопожарных систем</t>
    </r>
    <r>
      <rPr>
        <sz val="8"/>
        <rFont val="Times New Roman"/>
        <family val="1"/>
      </rPr>
      <t xml:space="preserve"> многоквартирного дома, предусмотренных перечнем услуг и работ, осуществляется привлекаемыми специализированными организациями.</t>
    </r>
  </si>
  <si>
    <t xml:space="preserve">Б.Текущий ремонт строительных конструкций и инженерных систем зданий </t>
  </si>
  <si>
    <t>ООО "Городская единая управляющая компания "Дубна" левый берег</t>
  </si>
  <si>
    <t>ДУ 1</t>
  </si>
  <si>
    <t>Березняка д. 2</t>
  </si>
  <si>
    <t>кв.107,124 - ремонт балконов</t>
  </si>
  <si>
    <t>1 балк с бет</t>
  </si>
  <si>
    <t>окраска газопровода (57,6м2)</t>
  </si>
  <si>
    <t>1м2окр.</t>
  </si>
  <si>
    <t>подвал - замена вентиля d32</t>
  </si>
  <si>
    <t>1шт.</t>
  </si>
  <si>
    <t>подвал - замена вентиля d25</t>
  </si>
  <si>
    <t>подвал - замена вентиля d20</t>
  </si>
  <si>
    <t>подвал - замена вентиля d40</t>
  </si>
  <si>
    <t>Володарского д.1/7</t>
  </si>
  <si>
    <t>Ремонт л/кл выборочный п.2 по заявл.-156м2</t>
  </si>
  <si>
    <t>1м2</t>
  </si>
  <si>
    <t>п.2 - ремонт козырьков над лоджиями 22,0м2 с ремонтом цем.стяжки, пароизоляции с устройством примыканий к стенам и со сменой обделок из листовой стали</t>
  </si>
  <si>
    <t>1м2 штукат.</t>
  </si>
  <si>
    <t>подвал-замена вентиля  d 40</t>
  </si>
  <si>
    <t>замена вентиля  d 25</t>
  </si>
  <si>
    <t>замена вентиля  d 20</t>
  </si>
  <si>
    <t>1.600</t>
  </si>
  <si>
    <t>замена вентиля   d 15</t>
  </si>
  <si>
    <t>замена вентиля  d  32</t>
  </si>
  <si>
    <t>п.1,2 -замена рубильника</t>
  </si>
  <si>
    <t>ремонт машинного отделения лифта 1 подъезд</t>
  </si>
  <si>
    <t>маш отд.</t>
  </si>
  <si>
    <t>Ремонт мягкой кровли примыкание к трубе 1 подъезд</t>
  </si>
  <si>
    <t>Замена рубильника в ВРУ РБ 250</t>
  </si>
  <si>
    <t>п.1-8 - ремонт козырьков входов в подъезды</t>
  </si>
  <si>
    <t>замена рубильника РБ 250 А</t>
  </si>
  <si>
    <t>ремонт шиферной кровли над спусками в подвал, ремонт штукатурки спусков в подвал 14,0м2</t>
  </si>
  <si>
    <t>подвал-замена крана шарового  d32</t>
  </si>
  <si>
    <t>подвал-замена задвижки  d 50</t>
  </si>
  <si>
    <t>Володарского д.3а</t>
  </si>
  <si>
    <t>замена дверного блока входа в подвал (3-4 под.)</t>
  </si>
  <si>
    <t>п.2,4 - ремонт входных крылец в подъезды -6м2</t>
  </si>
  <si>
    <t>1м2 ст.</t>
  </si>
  <si>
    <t>Володарского д.5а</t>
  </si>
  <si>
    <t>м.окраска мет.зонтов вент.шахт 20,7м2</t>
  </si>
  <si>
    <t>п.1,2,3,4 - ремонт козырьков над входами в подъезды</t>
  </si>
  <si>
    <t>1м2 штукат</t>
  </si>
  <si>
    <t>подвал-замена вентиля  d 32</t>
  </si>
  <si>
    <t>Володарского д.7</t>
  </si>
  <si>
    <t>ремонт кровли отдельными местами 50,0м2, кв.47,  ремонт мягкой кровли над маш.отделением лифта</t>
  </si>
  <si>
    <t>1м2 кровли</t>
  </si>
  <si>
    <t xml:space="preserve">ремонт цоколя с покраской (2,5м2/ 50,7м2) </t>
  </si>
  <si>
    <t>Володарского д.9</t>
  </si>
  <si>
    <t>ремонт балконов кв.66,70,38</t>
  </si>
  <si>
    <t>1балк с бет</t>
  </si>
  <si>
    <t>Володарского д. 3</t>
  </si>
  <si>
    <t xml:space="preserve">кв.30,50 - ремонт балкона </t>
  </si>
  <si>
    <t>Проклейка свесов кв 78,79</t>
  </si>
  <si>
    <t>Володарского д.11/19</t>
  </si>
  <si>
    <t>теплоизоляция труб отопления в подв. 20,0м.п.-4м3</t>
  </si>
  <si>
    <t>1м3</t>
  </si>
  <si>
    <t>ремонт машинного отделения лифта 2 подъезд</t>
  </si>
  <si>
    <t>замена крана шарового  d25</t>
  </si>
  <si>
    <t>Центральная д.21</t>
  </si>
  <si>
    <t>п.6 - ремонт козырька над входом в подъезд</t>
  </si>
  <si>
    <t>1м2штукат.</t>
  </si>
  <si>
    <t>ремонт отмостки 85,0м2</t>
  </si>
  <si>
    <t>1м2т=100мм</t>
  </si>
  <si>
    <t>смена отдельных звеньев наружного водост.24ед.</t>
  </si>
  <si>
    <t>Центральная д.21а</t>
  </si>
  <si>
    <t>Ремонт кровли кв.140 (50,0м2)</t>
  </si>
  <si>
    <t>1м2кровли</t>
  </si>
  <si>
    <t>Ремонт цементной стяжки входа в полвал (8,0м2)</t>
  </si>
  <si>
    <t>1м2 стяжки</t>
  </si>
  <si>
    <t>п.1,2,3,4 - ремонт входн. в подъезды крылец-12м2</t>
  </si>
  <si>
    <t>Ремонт лестн. клетки под. 7( по заявл) 332м2</t>
  </si>
  <si>
    <t>Ремонт цоколя и отмостки отдельными местами</t>
  </si>
  <si>
    <t>ремонт штукатурки кирпичных стен у п.3 и запасного выхода 11,0м2</t>
  </si>
  <si>
    <t>1м2штук</t>
  </si>
  <si>
    <t>Центральная д.21б</t>
  </si>
  <si>
    <t>смена отдельных звеньев наружного водостока 63ед.</t>
  </si>
  <si>
    <t>Замена магистрали Ду 76 ХВС на ПНД 63</t>
  </si>
  <si>
    <t>п.3 - ремонт л.клетки -332м2</t>
  </si>
  <si>
    <t>подвал-замена лежака d76</t>
  </si>
  <si>
    <t>1м/п</t>
  </si>
  <si>
    <t>Кирова д.5 ЖСК</t>
  </si>
  <si>
    <t>ремонт кровельного покрытия на козырьках входов в подъезды 4 шт.</t>
  </si>
  <si>
    <t>ремонт стыков стеновых панелей кв.5,17 - 45 м/п</t>
  </si>
  <si>
    <t>1мп шва</t>
  </si>
  <si>
    <t>подвал- замена крана шарового d32</t>
  </si>
  <si>
    <t>подвал- замена крана шарового d25</t>
  </si>
  <si>
    <t>подвал- замена крана шарового d20</t>
  </si>
  <si>
    <t>Тверская д.1</t>
  </si>
  <si>
    <t>Ремонт кровельного покрытия п.1 л/кл (50,0м2)</t>
  </si>
  <si>
    <t>ремонт козырьков над лоджиями 9-х этажей 10шт.- 61,5м2</t>
  </si>
  <si>
    <t>Замена задвижек Ду 50 системы отопления подвал</t>
  </si>
  <si>
    <t>Тверская д.3</t>
  </si>
  <si>
    <t>ремонт мягкой кровли 40,0м2, кв.50, ремонт примыканий к вент.шахтам и маш.отделениям лифтов 5,5м.п., ремонт штукатурки вент.шахт 9,5м2, м.окраска дефлекторов 16,5м2</t>
  </si>
  <si>
    <t>Ремонт штукатурки кирп. стены кв.2 (13м2)</t>
  </si>
  <si>
    <t>1м2штукат..</t>
  </si>
  <si>
    <t>Тверская д.5 ЖСК</t>
  </si>
  <si>
    <t>ремонт мягкой кровли кв. 142,72- 50,0м2</t>
  </si>
  <si>
    <t>подвал-замена крана шарового d32</t>
  </si>
  <si>
    <t>13.000</t>
  </si>
  <si>
    <t>кран шаровой  d20</t>
  </si>
  <si>
    <t>кран шаровой d15</t>
  </si>
  <si>
    <t>кран шаровой  d25</t>
  </si>
  <si>
    <t>подвал- замена задвижки d 50</t>
  </si>
  <si>
    <t>п.2-замена рубильника</t>
  </si>
  <si>
    <t>1 шт.</t>
  </si>
  <si>
    <t>8.200</t>
  </si>
  <si>
    <t>выборочный ремонт подъездов - тамбура и первые этажи с 1-4 под -40м2</t>
  </si>
  <si>
    <t>Тверская д.9</t>
  </si>
  <si>
    <t>ремонт мягкой кровли кв.132,133,61 -150,0м2</t>
  </si>
  <si>
    <t>ремонт цоколя дворового фасада с ремонтом входов в подъезды, штукатуркой и м.окраской парапетов входных крылец, эстакад м.камер, м.окраской входов в подъезды, м.камеры, подвалы - 280м2</t>
  </si>
  <si>
    <t>1м2штук.+окр</t>
  </si>
  <si>
    <t>п.1,2 - ремонт л.клеток</t>
  </si>
  <si>
    <t>1м2 общ Sстен и пот.</t>
  </si>
  <si>
    <t>п.1-19 - м.окраска газопровода 204м2</t>
  </si>
  <si>
    <t>п.1,2 - ремонт входных в подъезды бетонных крылец с ремонтом кирпичной кладки парапетов, со штукатуркой крыльца</t>
  </si>
  <si>
    <t>1м2 сяжки</t>
  </si>
  <si>
    <t>ремонт машинного отделения лифта 7 подъезд</t>
  </si>
  <si>
    <t>ремонт машинного отделения лифта 8 подъезд</t>
  </si>
  <si>
    <t>ремонт машинного отделения лифта 13 подъезд</t>
  </si>
  <si>
    <t>ремонт машинного отделения лифта 17 подъезд</t>
  </si>
  <si>
    <t>теплоизоляция труб отопл. в подвале 30,0м.п.-6м3</t>
  </si>
  <si>
    <t>ИТОГО ПО ДУ-1:</t>
  </si>
  <si>
    <t>ДУ-2</t>
  </si>
  <si>
    <t>Центральная д.1</t>
  </si>
  <si>
    <t>покраска газопровода по фасаду здания -15.8м2</t>
  </si>
  <si>
    <t>1м2окр пов</t>
  </si>
  <si>
    <t>п.3-4 - ремонт брандмауэра с ремонтом кирпичной кладки 1,2м3 (9,6м2), со сменой обделок из листовой стали 10,0м.п., с разборкой у устройством шиферной кровли 17,0м2</t>
  </si>
  <si>
    <t>1м2кладки</t>
  </si>
  <si>
    <t xml:space="preserve">кв.11,15,19,30,31,32,39 - ремонт фасада здания с ремонтом кирпичной кладки стен над перемычкой 1,0м2, штукатуркой поверхности стен 13,5м2, ремонт штукатуркой цоколя 12,0м2, штукатуркой поясков на фасаде здания 1,5м2. </t>
  </si>
  <si>
    <t>Центральная д.3</t>
  </si>
  <si>
    <t>п.1-4 - ремонт козырьков над входами в подъезды</t>
  </si>
  <si>
    <t>1м2штукат</t>
  </si>
  <si>
    <t>Центральная д.5</t>
  </si>
  <si>
    <t>кв.57,73,74 - ремонт балконов</t>
  </si>
  <si>
    <t>ремонт цоколя-18,3м2</t>
  </si>
  <si>
    <t>1м2 шткук+окр</t>
  </si>
  <si>
    <t>Центральная д.6</t>
  </si>
  <si>
    <t>Ремонт штукатурки карнизов, поясков 5.4м2</t>
  </si>
  <si>
    <t>п.2,3,5 - ремонт солярий с восстановлением кирпичной кладки, ремонтом цем.стяжки-10,8м2</t>
  </si>
  <si>
    <t>п.1,2 - ремонт козырьков над входами в подъезды</t>
  </si>
  <si>
    <t>Центральная д.8</t>
  </si>
  <si>
    <t>Ремонт л/кл п.1 -111,5м2</t>
  </si>
  <si>
    <t>замена лежака хвс d76 на ПНД Ду 50</t>
  </si>
  <si>
    <t>Центральная д.10</t>
  </si>
  <si>
    <t>Ремонт шиферной кровли кв 46, п.1 л/кл - 20,0м2</t>
  </si>
  <si>
    <t>ремонт л/кл п.1-111,5м2</t>
  </si>
  <si>
    <t>Центральная д.11/5</t>
  </si>
  <si>
    <t>Ремонт мягкой кровли кв. 59- 150,0м2</t>
  </si>
  <si>
    <t>замена шифера на козырьках входов в подвал 20,0м2</t>
  </si>
  <si>
    <t>ремонт теплоизоляции труб в подвале -3м3</t>
  </si>
  <si>
    <t>Замена кранов Ду 20 ХВС,ГВС</t>
  </si>
  <si>
    <t>Замена задвижки Ду 80 отопление</t>
  </si>
  <si>
    <t>Центральная д.12</t>
  </si>
  <si>
    <t>кв.11,32 ремонт балкона</t>
  </si>
  <si>
    <t>Центральная д.12а</t>
  </si>
  <si>
    <t>Ремонт отмостки 40,0м2</t>
  </si>
  <si>
    <t>1м2отм т=100мм</t>
  </si>
  <si>
    <t>п.3 - расшивка трещин в кап.стене фасада здания 25,0м.п.</t>
  </si>
  <si>
    <t xml:space="preserve">1мп </t>
  </si>
  <si>
    <t>Центральная д.13а ЖСК</t>
  </si>
  <si>
    <t>Ремонт штукатурки кирпичных труб сверх крыши 2 шт.- 4м2</t>
  </si>
  <si>
    <t>1м2 штук.</t>
  </si>
  <si>
    <t>ремонт отмостки-8м2</t>
  </si>
  <si>
    <t>1м2 отм. Т=100мм</t>
  </si>
  <si>
    <t>Замена кранов спускников Ду 25 ГВС</t>
  </si>
  <si>
    <t>Центральная д.14</t>
  </si>
  <si>
    <t>Ремонт цоколя выборочно-40м2</t>
  </si>
  <si>
    <t>1м2 штук.+окр.</t>
  </si>
  <si>
    <t>ремонт балкона кв.32 (по заявл)</t>
  </si>
  <si>
    <t>Центральная д.16</t>
  </si>
  <si>
    <t>п.2,3 - ремонт козырьков над входами в подъезды</t>
  </si>
  <si>
    <t>кв.44,45,48 - ремонт штукатурки наружной капитальной стены около балконных плит - 8м2</t>
  </si>
  <si>
    <t>Ремонт балконной плиты кв 13</t>
  </si>
  <si>
    <t>Центральная д.18</t>
  </si>
  <si>
    <t>Ремонт балконов кв. 41,25,7; цветочн. кв.6,10.</t>
  </si>
  <si>
    <t>Центральная д.20</t>
  </si>
  <si>
    <t>Окраска мет.зонтов на трубах сверх крыши 4шт.-6м2</t>
  </si>
  <si>
    <t>ремонт балконов 3шт. Кв.66 по заявл, цветочниц 1шт.</t>
  </si>
  <si>
    <t>Центральная д.22</t>
  </si>
  <si>
    <t>Ремонт кирпичных труб сверх крыши 9 шт.-9м2</t>
  </si>
  <si>
    <t>Театральный пр.д.3</t>
  </si>
  <si>
    <t>Ремонт штукатурки карнизов, поясков - 2м2</t>
  </si>
  <si>
    <t>1м2 штук</t>
  </si>
  <si>
    <t>частичная замена водосточных труб -24 ед.</t>
  </si>
  <si>
    <t>Театральный пр.д.4</t>
  </si>
  <si>
    <t>п.1,2 - ремонт козырьков над входами в подъезды -6м2</t>
  </si>
  <si>
    <t>Театральный пр.д.5</t>
  </si>
  <si>
    <t>п.2,3 - ремонт козырьков над входами в подъезды-6м2</t>
  </si>
  <si>
    <t>Ремонт балклна по заявлению</t>
  </si>
  <si>
    <t>Замена кранов Ду 25 ГВС</t>
  </si>
  <si>
    <t>Театральный пр.д.6</t>
  </si>
  <si>
    <t>п.1,2,3 - ремонт козырьков над входами в подъезды-9м2</t>
  </si>
  <si>
    <t>Свобода д.4</t>
  </si>
  <si>
    <t>Ремонт отмостки 20м2</t>
  </si>
  <si>
    <t>Свобода д.10</t>
  </si>
  <si>
    <t>п.1-3 - ремонт козырьков над входами в подъезды-12м2</t>
  </si>
  <si>
    <t>Свобода д.12</t>
  </si>
  <si>
    <t>Ремонт балкона кв.8</t>
  </si>
  <si>
    <t>смена отдельных звеньев наружного вод. 10 ед.</t>
  </si>
  <si>
    <t>Свобода д.14</t>
  </si>
  <si>
    <t>Ремонт шиферной кровли кв.30 через дифлектор- 10,0м2</t>
  </si>
  <si>
    <t>заделка швов в карнизных плитах 16,0м.п.</t>
  </si>
  <si>
    <t>1мп</t>
  </si>
  <si>
    <t>Орджоникидзе д.3</t>
  </si>
  <si>
    <t>ремонт штукатурки пояска- 1,5м2</t>
  </si>
  <si>
    <t>п.2,3,4 - ремонт козырьков над входами в подъезды-9м2</t>
  </si>
  <si>
    <t>Ремонт кровли кв 40</t>
  </si>
  <si>
    <t>Орджоникидзе д.6</t>
  </si>
  <si>
    <t>п.2 - ремонт л.клетки -111,5м2</t>
  </si>
  <si>
    <t>Володарского д.2а</t>
  </si>
  <si>
    <t>Ремонт кирпичных труб сверх крыши 12шт.</t>
  </si>
  <si>
    <t>Ремонт мягкой кровли кв 20,59,60,58</t>
  </si>
  <si>
    <t>подвал-замена задвижек d50</t>
  </si>
  <si>
    <t>Володарского д.2б</t>
  </si>
  <si>
    <t>Ремонт кирпичных труб сверх крыши 9шт.</t>
  </si>
  <si>
    <t>Ремонт кровли кв 16, и подъезд 1</t>
  </si>
  <si>
    <t>К.Маркса д.11</t>
  </si>
  <si>
    <t xml:space="preserve">Ремонт ж/б крылец п.3,4 - </t>
  </si>
  <si>
    <t>ремонт карнизных свесов 54,0м.п.</t>
  </si>
  <si>
    <t>ремонт кирпичных труб сверх крыши 2шт.</t>
  </si>
  <si>
    <t>замена автоматов 16 А</t>
  </si>
  <si>
    <t>К.Маркса д.13</t>
  </si>
  <si>
    <t>Ремонт отмостки 5,0м2</t>
  </si>
  <si>
    <t>п.1 - ремонт л.клеток- 111,5м2</t>
  </si>
  <si>
    <t>подвал -замена задвижки d50</t>
  </si>
  <si>
    <t>К.Маркса д.19</t>
  </si>
  <si>
    <t>Ремонт кирпичных труб сверх крыши 6 шт.</t>
  </si>
  <si>
    <t>ремонт кровли кв.20,39,40 -150,0м2</t>
  </si>
  <si>
    <t>ремонт балкона кв.59 (вов)-заявление</t>
  </si>
  <si>
    <t>п.1,2,4 - ремонт козырьков над входами в подъезды-9м2</t>
  </si>
  <si>
    <t>1м2штук.</t>
  </si>
  <si>
    <t>Ленина д.1</t>
  </si>
  <si>
    <t>п.2 - ремонт л.клеток-332м2</t>
  </si>
  <si>
    <t>Ленина д.3</t>
  </si>
  <si>
    <t>Расшить трещину с фасада здания кв.10(со ст. ул.Л.)</t>
  </si>
  <si>
    <t>Ремонт свеса кв 20</t>
  </si>
  <si>
    <t>Тверская д.13</t>
  </si>
  <si>
    <t>Ремонт отмостки 130,0м2</t>
  </si>
  <si>
    <t>замена крана шарового  d25 ГВС</t>
  </si>
  <si>
    <t>замена крана шарового  d15 ГВС</t>
  </si>
  <si>
    <t>Октябрьская д.9</t>
  </si>
  <si>
    <t>Ремонт звеньев водост.труб -12 ед.</t>
  </si>
  <si>
    <t>частичный ремонт отмостки 110м2</t>
  </si>
  <si>
    <t>штукатурка наружных стен - 2м2</t>
  </si>
  <si>
    <t>ИТОГО ПО ДУ-2:</t>
  </si>
  <si>
    <t>ДУ-3</t>
  </si>
  <si>
    <t>К.Маркса д.5</t>
  </si>
  <si>
    <t>кв.2,5 - восстановление окрасочного слоя оголовков сверх крыши-14,4м2</t>
  </si>
  <si>
    <t>ремонт штукатурки пояска веранды кв.9, кв.4- штукатурка карниза -8,4м2</t>
  </si>
  <si>
    <t>К.Маркса д.6</t>
  </si>
  <si>
    <t>Ремонт штукатурки карниза фасада здания с покраской с а.вышки , кв.3-6,0м2</t>
  </si>
  <si>
    <t>К.Маркса д.18</t>
  </si>
  <si>
    <t>Ремонт отмостки 30м2</t>
  </si>
  <si>
    <t>покраска газопровода по фасаду здания-30,6м2</t>
  </si>
  <si>
    <t>Ленина д.5</t>
  </si>
  <si>
    <t>Ремонт шиферной кровли(ендовы) -7м2</t>
  </si>
  <si>
    <t>ремонт машинного отделения лифта 4 подъезд</t>
  </si>
  <si>
    <t>ремонт машинного отделения лифта 5 подъезд</t>
  </si>
  <si>
    <t>п.4 подвал - ремонт кирпичной кладки входа в подвал -1м2</t>
  </si>
  <si>
    <t>п.5 - ремонт бетонного крыльца- 7м2</t>
  </si>
  <si>
    <t>1м2стяжки</t>
  </si>
  <si>
    <t>п.5 - устройство навеса</t>
  </si>
  <si>
    <t>К.Маркса д.23</t>
  </si>
  <si>
    <t>Ремонт балконов кв.6,20</t>
  </si>
  <si>
    <t>ремонт штукатурки выходов на кровлю и вент.шахт 22,0м2</t>
  </si>
  <si>
    <t>ремонт цоколя-торец 6п - 3м2</t>
  </si>
  <si>
    <t>2.280</t>
  </si>
  <si>
    <t>подвал-замена задвижек d50 отопл</t>
  </si>
  <si>
    <t>подвал -замена крана шарового d25ГВС</t>
  </si>
  <si>
    <t>подвал -замена крана шарового d15 ГВС</t>
  </si>
  <si>
    <t>п.1-6 - ремонт козырьков над входами в подъезды</t>
  </si>
  <si>
    <t>К.Маркса д.25</t>
  </si>
  <si>
    <t>Ремонт цоколя (окраска) -230м2</t>
  </si>
  <si>
    <t>1м2окр. пов.</t>
  </si>
  <si>
    <t>ремонт машинного отделения лифта 3 подъезд</t>
  </si>
  <si>
    <t>Замена кранов Ду 15 ГВС</t>
  </si>
  <si>
    <t>К.Маркса д.29</t>
  </si>
  <si>
    <t>Ремонт мягкой кровли кв.58,40,79,98,100,118 - 100м2</t>
  </si>
  <si>
    <t>НЕДОВЫПОЛНЕНИЕ</t>
  </si>
  <si>
    <t>кв.118,119 - ремонт штукатурки кирпичной наружной стены с а.вышки 6,0м2</t>
  </si>
  <si>
    <t>кровля-ремонт штукатурки вент. шахт - 30м2</t>
  </si>
  <si>
    <t>18.600</t>
  </si>
  <si>
    <t>теплоизоляция труб отоплен. в подв. 30,0м.п.-7,2м3</t>
  </si>
  <si>
    <t>136.800</t>
  </si>
  <si>
    <t>ремонт балкона кв.117</t>
  </si>
  <si>
    <t>Замена кранов Ду 20 ГВС</t>
  </si>
  <si>
    <t>Замена трубопровода ХВС Ду 76 на ПНД Ду 50</t>
  </si>
  <si>
    <t>К.Маркса д.31</t>
  </si>
  <si>
    <t>Замена водосточных труб 1 комп. -14ед.</t>
  </si>
  <si>
    <t>частичная окраска цоколя 35,0м2</t>
  </si>
  <si>
    <t>1м2 окр.пов.</t>
  </si>
  <si>
    <t>кв.26,46,115 - ремонт аварийного балкона</t>
  </si>
  <si>
    <t>теплоизоляция труб отоплен. в подв. 30,0м.п.-6.2м3</t>
  </si>
  <si>
    <t>Березняка д.10</t>
  </si>
  <si>
    <t>Ремонт цоколя 108,0м2 с окраской козырьков над входами в подъезды</t>
  </si>
  <si>
    <t>1м2 штукат+окр.</t>
  </si>
  <si>
    <t>96.120</t>
  </si>
  <si>
    <t>ремонт аварийного балкона кв.79</t>
  </si>
  <si>
    <t>Замена кранов Ду 32 ГВС</t>
  </si>
  <si>
    <t>Ленина д.4</t>
  </si>
  <si>
    <t>кв.12 - ремонт штукатурки карниза фасада здания с покраской с а.вышки -6м2</t>
  </si>
  <si>
    <t>ремонт цоколя выборочно (окраска)- 10,2м2</t>
  </si>
  <si>
    <t>Ремонт элеватора</t>
  </si>
  <si>
    <t>Ленина д.6</t>
  </si>
  <si>
    <t>кв.4 - ремонт балкона</t>
  </si>
  <si>
    <t>Ленина д.7</t>
  </si>
  <si>
    <t>Ремонт штукатурки карниза с окраской -12м2</t>
  </si>
  <si>
    <t>ремонт отмостки (выборчно)- 12 м2</t>
  </si>
  <si>
    <t>Ленина д.8</t>
  </si>
  <si>
    <t>Ремонт шиферной кровли 30,0м2</t>
  </si>
  <si>
    <t>ремонт аварийного балкона кв.12</t>
  </si>
  <si>
    <t>Ленина д.10</t>
  </si>
  <si>
    <t>Ремонт штукатурки оголовков 4 шт. -4,8м2</t>
  </si>
  <si>
    <t>Ленина д.11</t>
  </si>
  <si>
    <t>Ремонт дымохода сверх крыши-устройство металлич. обрамления-1м2</t>
  </si>
  <si>
    <t>замена рубильника в электрощитовой</t>
  </si>
  <si>
    <t>выборочный ремонт подъездов п.1,2(покраска полов и дверей) - 97,6м2</t>
  </si>
  <si>
    <t>1м2 общ.Sпот. и стен</t>
  </si>
  <si>
    <t>Ленина д.12</t>
  </si>
  <si>
    <t xml:space="preserve"> кв 12 примыкание к трубе</t>
  </si>
  <si>
    <t>Ленина д.13</t>
  </si>
  <si>
    <t>кв.4 оштукатурив. кирпичной стены с фасада (11,0м2)</t>
  </si>
  <si>
    <t>кв.25 - ремонт аварийного балкона</t>
  </si>
  <si>
    <t>расшивка трещин в кирпичных стенах фасада здания 6,0м.п.</t>
  </si>
  <si>
    <t>ремонт л/кл п.1- 172,2м2</t>
  </si>
  <si>
    <t>Замена задвижек Ду 100 отопление</t>
  </si>
  <si>
    <t>Ленина д.16</t>
  </si>
  <si>
    <t>Частичный ремонт отмостки - со двора 20м2</t>
  </si>
  <si>
    <t>п.2 - ремонт штукатурки фасада здания с восстановление кирпичной кладки и покраской с а.вышки 16,0м2 с обрамлением металлом</t>
  </si>
  <si>
    <t>Ленина д.9</t>
  </si>
  <si>
    <t>Ремонт штукатурки стены кв. 5(доделать)- 5м2</t>
  </si>
  <si>
    <t>ремонт л/кл п.2 выборочно- 62м2</t>
  </si>
  <si>
    <t>п.3 - ремонт козырька над входом в подъезд</t>
  </si>
  <si>
    <t>Центральная д.4а</t>
  </si>
  <si>
    <t>Оштукатуркаи покраска карниза кв 4 с фасада здания</t>
  </si>
  <si>
    <t>Центральная д.26</t>
  </si>
  <si>
    <t>Теплоизоляция труб отопления в подв. 10,0м.п.-2,1м3</t>
  </si>
  <si>
    <t>кв.63 - штукатурка фасада- 12м2</t>
  </si>
  <si>
    <t>п4 восстан. асф.покрытие у под., поднять грунт -18м2</t>
  </si>
  <si>
    <t>п.3 - частичная замена водосточных труб-14ед.</t>
  </si>
  <si>
    <t>Центральная д.28</t>
  </si>
  <si>
    <t>Частичный ремонт отмостки -10м2</t>
  </si>
  <si>
    <t>подвал-замена крана шарового d20 ГВС</t>
  </si>
  <si>
    <t>подвал-замена крана шарового d25 ГВС</t>
  </si>
  <si>
    <t>13.800</t>
  </si>
  <si>
    <t>подвал-замена крана шарового d15 ГВС</t>
  </si>
  <si>
    <t>Центральная д.4</t>
  </si>
  <si>
    <t>Ремонт штукатурки пояска с восстановлением кирпичной кладки на фасаде здания 23,6м2</t>
  </si>
  <si>
    <t>п.4 - частичная замена водосточных труб-14 ед.</t>
  </si>
  <si>
    <t>теплоизоляция труб отопления в подв. 20,0м.п.-4,1м3</t>
  </si>
  <si>
    <t>Замена магистрального труб-провода Ду 76 на ПНД Ду 63</t>
  </si>
  <si>
    <t>подвал-замена крана шарового d32 ХВС</t>
  </si>
  <si>
    <t>подвал-замена крана шарового d25 ХВС</t>
  </si>
  <si>
    <t>подвал-замена крана шарового d20 ХВС</t>
  </si>
  <si>
    <t>подвал-замена крана шарового d15 ХВС</t>
  </si>
  <si>
    <t>Октябрьская д.13</t>
  </si>
  <si>
    <t>п.2 - ремонт шиферной кровли с заменой обрешетки 30,0м2 с а.вышки</t>
  </si>
  <si>
    <r>
      <t>ремонт дымоходов на крыше аварийно - 1 шт</t>
    </r>
    <r>
      <rPr>
        <sz val="5"/>
        <color indexed="8"/>
        <rFont val="Times New Roman"/>
        <family val="1"/>
      </rPr>
      <t>.</t>
    </r>
    <r>
      <rPr>
        <b/>
        <sz val="5"/>
        <color indexed="10"/>
        <rFont val="Times New Roman"/>
        <family val="1"/>
      </rPr>
      <t>(ПОДРЯДНАЯ МИКАС)</t>
    </r>
  </si>
  <si>
    <t>49.400</t>
  </si>
  <si>
    <t>ремонт балкона кв.13,81 ( по заявл)</t>
  </si>
  <si>
    <t>Октябрьская д.19</t>
  </si>
  <si>
    <t>п.4  -  ремонт л.клетки -338м2</t>
  </si>
  <si>
    <t>Замена кранов Ду 15 на чердаке</t>
  </si>
  <si>
    <t>Октябрьская д.21</t>
  </si>
  <si>
    <t>п.1 - ремонт л.клетки-135м2</t>
  </si>
  <si>
    <t>ремонт штукатурки фасада под балкон. кв.6,18-6м2</t>
  </si>
  <si>
    <t>1м2 штукат.+окр.</t>
  </si>
  <si>
    <t>ремонт балконов кв.15,18</t>
  </si>
  <si>
    <t>Центральная д.30</t>
  </si>
  <si>
    <t>Частичный ремонт отмостки-10м2</t>
  </si>
  <si>
    <t>Октябрьская д.23</t>
  </si>
  <si>
    <t xml:space="preserve">кв.10,12,14 - ремонт штукатурки лоджий с окраской 14,4м2 </t>
  </si>
  <si>
    <t>ремонт штукатурки фасада с окраской 6,8м2 с а.вышки</t>
  </si>
  <si>
    <t>Макаренко д.31</t>
  </si>
  <si>
    <t>Ремонт оголовков сверх крыши 2шт.-8м2</t>
  </si>
  <si>
    <t>кв.13 - ремонт аварийного балкона</t>
  </si>
  <si>
    <t>кв.15 - ремонт штукатурки фасада 8,0м2</t>
  </si>
  <si>
    <t>Макаренко д.33</t>
  </si>
  <si>
    <t>Ремонт цоколя -50м2</t>
  </si>
  <si>
    <t>ремонт труб сверх крыши 2шт.-8м2</t>
  </si>
  <si>
    <t>Макаренко д.35</t>
  </si>
  <si>
    <t>Ремонт цоколя аварийно! -124,8м2</t>
  </si>
  <si>
    <t>ремонт балкона кв.5,13</t>
  </si>
  <si>
    <t>Х.заводской пер.д.25</t>
  </si>
  <si>
    <t>Частичный ремонт отмостки - со двора вдоль дома-27,4м2</t>
  </si>
  <si>
    <t>покраска цоколя- 84м2</t>
  </si>
  <si>
    <t xml:space="preserve">1м2 </t>
  </si>
  <si>
    <t>Х.заводской пер.д.26</t>
  </si>
  <si>
    <t>Ремонт штукатурки кирпичной стены  с восстановлением кирпичной кладки с гл.фасада дома- 6,0м2</t>
  </si>
  <si>
    <t>ремонт кровли- смена шифера прикарниз.зоны 35,8м2</t>
  </si>
  <si>
    <t>Врезка кранов Ду 32 в левневки на чердаке</t>
  </si>
  <si>
    <t>штукатурка фасада кв.49 -3м2</t>
  </si>
  <si>
    <t>Х.заводской пер.д.28/37</t>
  </si>
  <si>
    <t>Покраска газопровода по фасаду здания-64,5м2</t>
  </si>
  <si>
    <t>1м2 окр.</t>
  </si>
  <si>
    <t>ИТОГО ПО ДУ-3:</t>
  </si>
  <si>
    <t>ООО "Городская единая управляющая компания "Дубна" правый берег</t>
  </si>
  <si>
    <t>Блохинцева 7</t>
  </si>
  <si>
    <t>- установка малых архитектурных форм за домом</t>
  </si>
  <si>
    <t>ремонт входных групп</t>
  </si>
  <si>
    <t>1 вх групп</t>
  </si>
  <si>
    <t>ремонт  входов в подвалы</t>
  </si>
  <si>
    <t>1 м2</t>
  </si>
  <si>
    <t>ремонт 5 подъезда</t>
  </si>
  <si>
    <r>
      <t xml:space="preserve"> 1 м2</t>
    </r>
    <r>
      <rPr>
        <b/>
        <sz val="6"/>
        <color indexed="8"/>
        <rFont val="Calibri"/>
        <family val="2"/>
      </rPr>
      <t>∑</t>
    </r>
    <r>
      <rPr>
        <b/>
        <sz val="6"/>
        <color indexed="8"/>
        <rFont val="Times New Roman"/>
        <family val="1"/>
      </rPr>
      <t xml:space="preserve"> общS стен и потол</t>
    </r>
  </si>
  <si>
    <t>ремонт кирпичных стен фасада – 5 кв.м.</t>
  </si>
  <si>
    <t>ремонт козырька 2 под по периметру</t>
  </si>
  <si>
    <t>1 шт</t>
  </si>
  <si>
    <t>ремонт балконов 12 шт.</t>
  </si>
  <si>
    <t>1 балк с ОБЕТОНИР</t>
  </si>
  <si>
    <t>Вавилова 16</t>
  </si>
  <si>
    <t>ремонт запасной лестницы</t>
  </si>
  <si>
    <t>1 зап лестн</t>
  </si>
  <si>
    <t>замена дверей на переходных лоджиях 39 шт.</t>
  </si>
  <si>
    <t>ремонт крыльца</t>
  </si>
  <si>
    <t>1 м2 стяжки</t>
  </si>
  <si>
    <t xml:space="preserve">ремонт машинного отделения лифта </t>
  </si>
  <si>
    <t>маш отделение</t>
  </si>
  <si>
    <t>ремонт 7 этажа (заявление)</t>
  </si>
  <si>
    <t>Векслера 14</t>
  </si>
  <si>
    <t>установка козырька над подвалом в 3 подв. Вновь</t>
  </si>
  <si>
    <t>1 козырек</t>
  </si>
  <si>
    <t>установка козырька в 1 подвал(каркас есть)</t>
  </si>
  <si>
    <t>1 м2пок</t>
  </si>
  <si>
    <t>ремонт крыльца в 1 подъезде – 1,5 кв.м. до 5 см</t>
  </si>
  <si>
    <t>ремонт входов в 1 и 3 подвалы – 7,5 кв.м.</t>
  </si>
  <si>
    <t>1 м2 стен</t>
  </si>
  <si>
    <t>Векслера 16</t>
  </si>
  <si>
    <t xml:space="preserve">ремонт крыльца во 2 подъезде – 1 кв.м. </t>
  </si>
  <si>
    <t xml:space="preserve">ремонт входа в 3 подвал – 5 кв.м. </t>
  </si>
  <si>
    <t>ремонт отмостки 3 подъезда – 20п.м.</t>
  </si>
  <si>
    <t>1 м2 отм т=100 мм</t>
  </si>
  <si>
    <t>Жолио-Кюри 3</t>
  </si>
  <si>
    <t>Жолио-Кюри 5</t>
  </si>
  <si>
    <t>ремонт крыльца в 1 подъезде 6 кв.м.</t>
  </si>
  <si>
    <t>ремонт отмостки 10 п/м до 20 см</t>
  </si>
  <si>
    <t>ремонт цоколя 1,5 кв.м. и покраска</t>
  </si>
  <si>
    <t>1м2(шт+окр)</t>
  </si>
  <si>
    <t>ремонт стяжки перед входом в подъезд 2 и в тамбуре</t>
  </si>
  <si>
    <t>Жолио-Кюри 7</t>
  </si>
  <si>
    <t>Жолио-Кюри 9</t>
  </si>
  <si>
    <t>Жолио-Кюри 10</t>
  </si>
  <si>
    <t>ремонт душевой комнаты</t>
  </si>
  <si>
    <t>ремонт цоколя (штук. И покраска)</t>
  </si>
  <si>
    <t>ремонт балкона 1 шт.</t>
  </si>
  <si>
    <t>Инженерная 21</t>
  </si>
  <si>
    <t>замена входных дверей 1,2 под.</t>
  </si>
  <si>
    <t>1 мет блок</t>
  </si>
  <si>
    <t>ремонт балконов 2 шт.</t>
  </si>
  <si>
    <t xml:space="preserve">Курчатова 11 </t>
  </si>
  <si>
    <t>ремонт крыльца в 3 подъезде 2 кв.м. ?</t>
  </si>
  <si>
    <t>ремонт отмостки</t>
  </si>
  <si>
    <t xml:space="preserve">Курчатова 18 </t>
  </si>
  <si>
    <t>ремонт крыльца в 3 подъезде 2 кв.м. до 10 мм</t>
  </si>
  <si>
    <t>Ленинградская 6</t>
  </si>
  <si>
    <t>ремонт балконов кв. 29 , кв. 8– 2 шт.</t>
  </si>
  <si>
    <t>Ленинградская 11</t>
  </si>
  <si>
    <t>ремонт козырьков в 1,2,3 под. (стяжка 4,5 кв. м.)</t>
  </si>
  <si>
    <t>ремонт крыльца 2 подъезда 1,5 кв.м.</t>
  </si>
  <si>
    <t>ремонт балконов 3 шт.</t>
  </si>
  <si>
    <t>Ленинградская 20</t>
  </si>
  <si>
    <t xml:space="preserve">ремонт балконов (в т.ч. кв. 19) – всего 8 шт. </t>
  </si>
  <si>
    <t>Мира 7</t>
  </si>
  <si>
    <t>ремонт балконов 4 шт.</t>
  </si>
  <si>
    <t>Мира 9</t>
  </si>
  <si>
    <t>ремонт отмостки 10 п.м.</t>
  </si>
  <si>
    <t>Мира 12/8</t>
  </si>
  <si>
    <t xml:space="preserve">Мира 14 </t>
  </si>
  <si>
    <t>ремонт входных групп (4шт.)</t>
  </si>
  <si>
    <t>1 вх группа</t>
  </si>
  <si>
    <t>подсыпка гравийной смесью автостоянки</t>
  </si>
  <si>
    <t>ремонт штукатурки фасада</t>
  </si>
  <si>
    <t>1 м2 штук</t>
  </si>
  <si>
    <t>ремонт 2 подъезда</t>
  </si>
  <si>
    <t>1 под</t>
  </si>
  <si>
    <t>ремонт балконов 3 шт</t>
  </si>
  <si>
    <t>Мира 16</t>
  </si>
  <si>
    <t>ремонт козырька в 1 под,2 и 3 – линокром  в 2 слоя</t>
  </si>
  <si>
    <t>ремонт крылец в 1,2,3 подъездах – 4,5 кв.м. до 7 см с опалубкой</t>
  </si>
  <si>
    <t>ремонт штук цоколя – 6,5 кв.м. и покраска</t>
  </si>
  <si>
    <t>ремонт балконов 5 шт.</t>
  </si>
  <si>
    <t>Мира 20</t>
  </si>
  <si>
    <t xml:space="preserve">ремонт балконов в кв. 18 (крен) и кв. 19 </t>
  </si>
  <si>
    <t>ремонт крыльца в 3 подъезде (стяжка 1, кв.м. глуб. До 2 см)</t>
  </si>
  <si>
    <t>ремонт козырька в 3 подъезде (Стяжка 1,5 кв.м. глуб. До 2 см)</t>
  </si>
  <si>
    <t>ремонт балконов 7 шт.</t>
  </si>
  <si>
    <t>Мира 22</t>
  </si>
  <si>
    <t>ремонт козырька во 2 и 3 под.(стяжка 2 кв.м. глуб. До 5 см)</t>
  </si>
  <si>
    <t>ремонт крыльца во 2 подъезде – 2 кв.м.</t>
  </si>
  <si>
    <t>Мещерякова 15</t>
  </si>
  <si>
    <t>ремонт отмостки 20 п.м.</t>
  </si>
  <si>
    <t>ремонт цоколя 6 кв.м.</t>
  </si>
  <si>
    <t>замена метал. разделок у 3-х труб на кровле</t>
  </si>
  <si>
    <t>1 м2 разд.</t>
  </si>
  <si>
    <t>Мещерякова 18</t>
  </si>
  <si>
    <t>ремонт отмостки с 2-х торцов</t>
  </si>
  <si>
    <t>ремонт цоколя</t>
  </si>
  <si>
    <t>ремонт балконов 3 шт(кв. 21 авар.)</t>
  </si>
  <si>
    <t>Мичурина 1</t>
  </si>
  <si>
    <t>ремонт 1 подъезда</t>
  </si>
  <si>
    <t>1 подъезд</t>
  </si>
  <si>
    <t>ремонт оконных бетонных плит 3 шт.</t>
  </si>
  <si>
    <t>Мичурина 15</t>
  </si>
  <si>
    <t>ремонт отмостки у 1 подъезда 17 п\м</t>
  </si>
  <si>
    <t>ремонт спуска в подвал 1 (6 кв.м., глуб. До 2 см)</t>
  </si>
  <si>
    <t>ремонт крыльца в 3 подъезде (1,5 кв.м. глуб. До 3 см)</t>
  </si>
  <si>
    <t>ремонт козырька во 2 подъезде (насквозь 0,5 кв.м.)</t>
  </si>
  <si>
    <t>1 коз бетонный</t>
  </si>
  <si>
    <t>Мичурина 25</t>
  </si>
  <si>
    <t>ремонт отмостки с торца 1,4 подъезда – (14,5х0,9)х2+ за домом</t>
  </si>
  <si>
    <t>замена входных дверей в 1 и 4 подъездах на металлические  с кодовыми замками (заявление)</t>
  </si>
  <si>
    <t>1МЕТ блок</t>
  </si>
  <si>
    <t>ремонт козырька 3,4 подъезды с оклейкой линокромом в2 слоя</t>
  </si>
  <si>
    <t>ремонт крыльца в 3 подъезде (3кв. м. глуб. До 2 см.)</t>
  </si>
  <si>
    <t>ремонт входов в подвалы 1,4 (кирп. Кладка 20 кв.м.)</t>
  </si>
  <si>
    <t>1 м2 кладки</t>
  </si>
  <si>
    <t>Моховая 5</t>
  </si>
  <si>
    <t>ремонт деревянного крыльца или замена на стяжку с опалубкой</t>
  </si>
  <si>
    <t>1 кр с бет стяжк</t>
  </si>
  <si>
    <t>Моховая 7</t>
  </si>
  <si>
    <t>Понтекорво 5</t>
  </si>
  <si>
    <t xml:space="preserve">ремонт  3 под., </t>
  </si>
  <si>
    <t>1 подъезд  86 серия</t>
  </si>
  <si>
    <t>Понтекорво 9</t>
  </si>
  <si>
    <t>ремонт мусорокамер в 1,2 ,3 подъездах</t>
  </si>
  <si>
    <r>
      <t xml:space="preserve"> 1 м2</t>
    </r>
    <r>
      <rPr>
        <sz val="6"/>
        <color indexed="8"/>
        <rFont val="Calibri"/>
        <family val="2"/>
      </rPr>
      <t>∑</t>
    </r>
    <r>
      <rPr>
        <sz val="6"/>
        <color indexed="8"/>
        <rFont val="Times New Roman"/>
        <family val="1"/>
      </rPr>
      <t xml:space="preserve"> общS стен и потол</t>
    </r>
  </si>
  <si>
    <t>ремонт плитки в мусорокамере</t>
  </si>
  <si>
    <t>м2</t>
  </si>
  <si>
    <t>отмостка у 3 подъезда</t>
  </si>
  <si>
    <t>подвальные продухи вместо кирпича (6шт) фанерой</t>
  </si>
  <si>
    <t>ремонт кровли над входами в 1,2 подъезды   в 2 слоя</t>
  </si>
  <si>
    <t>1 м2 кр</t>
  </si>
  <si>
    <t>смена оконных створок в 1 подъезде 2 шт.</t>
  </si>
  <si>
    <t>установка лавочки со спинкой у 1 подъезда</t>
  </si>
  <si>
    <t>выборочный ремонт 3 подъезда</t>
  </si>
  <si>
    <t>замена плитки ПХВ на 1 этаже в 3 подъезде на стяжку</t>
  </si>
  <si>
    <t>ремонт машинного отделения лифта 1 подъезда</t>
  </si>
  <si>
    <t>ремонт машинного отделения лифта 2 подъезда</t>
  </si>
  <si>
    <t>ремонт машинного отделения лифта 3 подъезда</t>
  </si>
  <si>
    <t>замена клапанов в 3 подъезде</t>
  </si>
  <si>
    <t>1 клапан</t>
  </si>
  <si>
    <t>Правды 21</t>
  </si>
  <si>
    <t>ремонт плит перекрытий в подвале</t>
  </si>
  <si>
    <t>1 м2 штука</t>
  </si>
  <si>
    <t xml:space="preserve">1 подъ 5 эт </t>
  </si>
  <si>
    <t>установка лавочек со спинками у 3 и 4 подъездов</t>
  </si>
  <si>
    <t>ремонт кирпичной кладки ограждений у выпусков ливневок</t>
  </si>
  <si>
    <t>окраска цоколя</t>
  </si>
  <si>
    <t>1 м2 окр</t>
  </si>
  <si>
    <t>Правды 23</t>
  </si>
  <si>
    <t xml:space="preserve">ремонт отмостки </t>
  </si>
  <si>
    <t>ремонт 1,2,3 подъездов</t>
  </si>
  <si>
    <t>установка лавочки со спинкой у 3 подъезда</t>
  </si>
  <si>
    <t>замена оконного блока в 1 подъезде между 3 и 4 этажами</t>
  </si>
  <si>
    <t>Правды 25</t>
  </si>
  <si>
    <t>установка лавочки со спинкой у 2 подъезда</t>
  </si>
  <si>
    <t>ремонт 4 подъезда</t>
  </si>
  <si>
    <t>ремонт отмостки перед подъездами</t>
  </si>
  <si>
    <t>ремонт межпанельных швов кв. 51 – 50 п\м (заявление)</t>
  </si>
  <si>
    <t>1 мп шва</t>
  </si>
  <si>
    <t>Правды 27</t>
  </si>
  <si>
    <t>Правды 31</t>
  </si>
  <si>
    <t>установка поручня на крыльце 1 подъезда</t>
  </si>
  <si>
    <t>1 поручень</t>
  </si>
  <si>
    <t>установка водоотлива на козырьке при входе в 1 подъезд</t>
  </si>
  <si>
    <t>ремонт 4 подъезда (1 эт)</t>
  </si>
  <si>
    <t>Строителей 12</t>
  </si>
  <si>
    <t>Университетская 7/1</t>
  </si>
  <si>
    <t>Университетская 7/2</t>
  </si>
  <si>
    <t>Энтузиастов 19 к. 1</t>
  </si>
  <si>
    <t>ремонт коридора (правое крыло) 9 эт.</t>
  </si>
  <si>
    <t>1 м2 шт+окр</t>
  </si>
  <si>
    <t>ремонт площадки перед входом</t>
  </si>
  <si>
    <t>В.Подготовка к сезонной эксплуатации</t>
  </si>
  <si>
    <t>1-й (подготовительный) этап - до 30 апреля</t>
  </si>
  <si>
    <r>
      <rPr>
        <b/>
        <sz val="8"/>
        <rFont val="Times New Roman"/>
        <family val="1"/>
      </rPr>
      <t>до 15 апреля</t>
    </r>
    <r>
      <rPr>
        <sz val="8"/>
        <rFont val="Times New Roman"/>
        <family val="1"/>
      </rPr>
      <t xml:space="preserve"> - общий весенний осмотр, дефектация жилищного фонда, объектов социальной сферы и систем коммунальной инфраструктуры, составление актов технического состояния;</t>
    </r>
  </si>
  <si>
    <r>
      <rPr>
        <b/>
        <sz val="8"/>
        <rFont val="Times New Roman"/>
        <family val="1"/>
      </rPr>
      <t>до 25 апреля</t>
    </r>
    <r>
      <rPr>
        <sz val="8"/>
        <rFont val="Times New Roman"/>
        <family val="1"/>
      </rPr>
      <t xml:space="preserve"> - составление планов мероприятий по подготовке объектов жилищно-коммунального хозяйства к отопительному периоду, утверждение на их основе планов-графиков подготовки конкретных объектов и систем;</t>
    </r>
  </si>
  <si>
    <t>2-й этап. Выполнение ремонтно-восстановительных работ - до 1 сентября</t>
  </si>
  <si>
    <r>
      <rPr>
        <b/>
        <sz val="8"/>
        <rFont val="Times New Roman"/>
        <family val="1"/>
      </rPr>
      <t>до 15 сентября</t>
    </r>
    <r>
      <rPr>
        <sz val="8"/>
        <rFont val="Times New Roman"/>
        <family val="1"/>
      </rPr>
      <t xml:space="preserve"> приведение в технически исправное состояние территории домовладений с обеспечением беспрепятственного отвода атмосферных и талых вод от отмосток, от спусков (входов) в подвал и их оконных приямков, ремонт отмосток </t>
    </r>
  </si>
  <si>
    <r>
      <rPr>
        <b/>
        <sz val="8"/>
        <rFont val="Times New Roman"/>
        <family val="1"/>
      </rPr>
      <t>до 1 сентября</t>
    </r>
    <r>
      <rPr>
        <sz val="8"/>
        <rFont val="Times New Roman"/>
        <family val="1"/>
      </rPr>
      <t xml:space="preserve"> - ремонт кровель, фасадов, перекрытий, ворот, дверей </t>
    </r>
  </si>
  <si>
    <r>
      <rPr>
        <b/>
        <sz val="8"/>
        <rFont val="Times New Roman"/>
        <family val="1"/>
      </rPr>
      <t xml:space="preserve">до 1 сентября </t>
    </r>
    <r>
      <rPr>
        <sz val="8"/>
        <rFont val="Times New Roman"/>
        <family val="1"/>
      </rPr>
      <t>-ремонт гидроизоляции фундаментов, стен подвала и цоколя и их сопряжения со смежными конструкциями, лестничных клеток, подвальных и чердачных помещений, машинных отделений лифтов, пожарных гидрантов</t>
    </r>
  </si>
  <si>
    <r>
      <rPr>
        <b/>
        <sz val="8"/>
        <rFont val="Times New Roman"/>
        <family val="1"/>
      </rPr>
      <t>до 1 сентября</t>
    </r>
    <r>
      <rPr>
        <sz val="8"/>
        <rFont val="Times New Roman"/>
        <family val="1"/>
      </rPr>
      <t xml:space="preserve"> - очистка подвалов, канализационных выпусков, смотровых колодцев и выгребов, утепление трубопроводов тепловодоснабжения и водоотведения в неотапливаемых помещениях </t>
    </r>
  </si>
  <si>
    <r>
      <rPr>
        <b/>
        <sz val="8"/>
        <rFont val="Times New Roman"/>
        <family val="1"/>
      </rPr>
      <t>до 1 сентября</t>
    </r>
    <r>
      <rPr>
        <sz val="8"/>
        <rFont val="Times New Roman"/>
        <family val="1"/>
      </rPr>
      <t xml:space="preserve"> - ремонт отопительных печей, дымоходов, газоходов, а также внутренних инженерных коммуникаций и установок с газовыми нагревателями</t>
    </r>
  </si>
  <si>
    <r>
      <rPr>
        <b/>
        <sz val="8"/>
        <rFont val="Times New Roman"/>
        <family val="1"/>
      </rPr>
      <t>до 1 сентября</t>
    </r>
    <r>
      <rPr>
        <sz val="8"/>
        <rFont val="Times New Roman"/>
        <family val="1"/>
      </rPr>
      <t xml:space="preserve"> -очистка внутренних систем отопления, отопительных приборов</t>
    </r>
  </si>
  <si>
    <r>
      <rPr>
        <b/>
        <sz val="8"/>
        <color indexed="8"/>
        <rFont val="Times New Roman"/>
        <family val="1"/>
      </rPr>
      <t>до 1 сентября -</t>
    </r>
    <r>
      <rPr>
        <sz val="8"/>
        <color indexed="8"/>
        <rFont val="Times New Roman"/>
        <family val="1"/>
      </rPr>
      <t xml:space="preserve">ревизия запорно-регулирующей арматуры тепловых узлов, укомплектование расчетными соплами, шайбами, контрольно-измерительными приборами </t>
    </r>
  </si>
  <si>
    <r>
      <rPr>
        <b/>
        <sz val="8"/>
        <color indexed="8"/>
        <rFont val="Times New Roman"/>
        <family val="1"/>
      </rPr>
      <t>до 15 сентября</t>
    </r>
    <r>
      <rPr>
        <sz val="8"/>
        <color indexed="8"/>
        <rFont val="Times New Roman"/>
        <family val="1"/>
      </rPr>
      <t xml:space="preserve"> - испытания и наладка тепловых узлов </t>
    </r>
  </si>
  <si>
    <r>
      <rPr>
        <b/>
        <sz val="8"/>
        <color indexed="8"/>
        <rFont val="Times New Roman"/>
        <family val="1"/>
      </rPr>
      <t>до 15 сентября</t>
    </r>
    <r>
      <rPr>
        <sz val="8"/>
        <color indexed="8"/>
        <rFont val="Times New Roman"/>
        <family val="1"/>
      </rPr>
      <t xml:space="preserve"> - укомплектование и проверка приборов учета электрической, тепловой энергии, водоснабжения и водоотведения </t>
    </r>
  </si>
  <si>
    <r>
      <rPr>
        <b/>
        <sz val="8"/>
        <color indexed="8"/>
        <rFont val="Times New Roman"/>
        <family val="1"/>
      </rPr>
      <t>до 15 сентября</t>
    </r>
    <r>
      <rPr>
        <sz val="8"/>
        <color indexed="8"/>
        <rFont val="Times New Roman"/>
        <family val="1"/>
      </rPr>
      <t xml:space="preserve"> - остекление и утепление окон, дверей, установка пружин, закрытие чердачных окон и подвальных продухов, проверка, ремонт и замена уборочной техники и инвентаря для дворников, завоз песка и соли для посыпки тротуаров или их заменителей</t>
    </r>
  </si>
  <si>
    <r>
      <rPr>
        <b/>
        <sz val="8"/>
        <color indexed="8"/>
        <rFont val="Times New Roman"/>
        <family val="1"/>
      </rPr>
      <t>до 15 сентября -</t>
    </r>
    <r>
      <rPr>
        <sz val="8"/>
        <color indexed="8"/>
        <rFont val="Times New Roman"/>
        <family val="1"/>
      </rPr>
      <t xml:space="preserve"> опробование внутренних инженерных систем на функционирование в ходе пробных топок с составлением актов</t>
    </r>
  </si>
  <si>
    <t>3-й этап. Проверка готовности к отопительному периоду - до 15 сентября</t>
  </si>
  <si>
    <r>
      <rPr>
        <b/>
        <sz val="8"/>
        <rFont val="Times New Roman"/>
        <family val="1"/>
      </rPr>
      <t xml:space="preserve"> до 1 сентября </t>
    </r>
    <r>
      <rPr>
        <sz val="8"/>
        <rFont val="Times New Roman"/>
        <family val="1"/>
      </rPr>
      <t>- назначение должностных лиц, ответственных за эксплуатацию и противопожарное состояние зданий, сооружений и систем;</t>
    </r>
  </si>
  <si>
    <r>
      <rPr>
        <b/>
        <sz val="8"/>
        <rFont val="Times New Roman"/>
        <family val="1"/>
      </rPr>
      <t xml:space="preserve">до 10 сентября </t>
    </r>
    <r>
      <rPr>
        <sz val="8"/>
        <rFont val="Times New Roman"/>
        <family val="1"/>
      </rPr>
      <t>- укомплектование дежурных смен коммунальных объектов обученным и аттестованным персоналом ;</t>
    </r>
  </si>
  <si>
    <r>
      <rPr>
        <b/>
        <sz val="8"/>
        <rFont val="Times New Roman"/>
        <family val="1"/>
      </rPr>
      <t xml:space="preserve">до 15 сентября - </t>
    </r>
    <r>
      <rPr>
        <sz val="8"/>
        <rFont val="Times New Roman"/>
        <family val="1"/>
      </rPr>
      <t xml:space="preserve">корректировка планов и технологических карт по порядку действий в аварийных ситуациях на коммунальных объектах и инженерных сетях, а также взаимодействия аварийно-диспетчерских служб с поставщиками топливно-энергетических ресурсов при возникновении и ликвидации последствий аварийных ситуаций, проведение противоаварийных тренировок </t>
    </r>
  </si>
  <si>
    <r>
      <rPr>
        <b/>
        <sz val="8"/>
        <rFont val="Times New Roman"/>
        <family val="1"/>
      </rPr>
      <t xml:space="preserve">до 15 сентября - </t>
    </r>
    <r>
      <rPr>
        <sz val="8"/>
        <rFont val="Times New Roman"/>
        <family val="1"/>
      </rPr>
      <t>обеспечение коммунальных объектов эксплуатационно-технической документацией, инструментом и средствами безопасного производства работ ;</t>
    </r>
  </si>
  <si>
    <r>
      <rPr>
        <b/>
        <sz val="8"/>
        <rFont val="Times New Roman"/>
        <family val="1"/>
      </rPr>
      <t xml:space="preserve"> до 15 сентября - </t>
    </r>
    <r>
      <rPr>
        <sz val="8"/>
        <rFont val="Times New Roman"/>
        <family val="1"/>
      </rPr>
      <t>издание приказов на организацию эксплуатации объектов и систем и дежурства на коммунальных объектах в отопительном периоде ;</t>
    </r>
  </si>
  <si>
    <r>
      <rPr>
        <b/>
        <sz val="8"/>
        <rFont val="Times New Roman"/>
        <family val="1"/>
      </rPr>
      <t>до 15 сентября</t>
    </r>
    <r>
      <rPr>
        <sz val="8"/>
        <rFont val="Times New Roman"/>
        <family val="1"/>
      </rPr>
      <t xml:space="preserve"> - комиссионные проверки, утверждение актов и паспортов готовности к отопительному периоду .</t>
    </r>
  </si>
  <si>
    <r>
      <rPr>
        <b/>
        <sz val="8"/>
        <rFont val="Times New Roman"/>
        <family val="1"/>
      </rPr>
      <t xml:space="preserve"> с 15 сентября до начала отопительного периода</t>
    </r>
    <r>
      <rPr>
        <sz val="8"/>
        <rFont val="Times New Roman"/>
        <family val="1"/>
      </rPr>
      <t xml:space="preserve">- опробование систем теплоснабжения </t>
    </r>
  </si>
  <si>
    <r>
      <rPr>
        <b/>
        <sz val="8"/>
        <rFont val="Times New Roman"/>
        <family val="1"/>
      </rPr>
      <t xml:space="preserve">не позднее 10 сентября - </t>
    </r>
    <r>
      <rPr>
        <sz val="8"/>
        <rFont val="Times New Roman"/>
        <family val="1"/>
      </rPr>
      <t xml:space="preserve">Предоставление информации о готовности к отопительному периоду </t>
    </r>
    <r>
      <rPr>
        <b/>
        <sz val="8"/>
        <rFont val="Times New Roman"/>
        <family val="1"/>
      </rPr>
      <t>;</t>
    </r>
    <r>
      <rPr>
        <sz val="8"/>
        <rFont val="Times New Roman"/>
        <family val="1"/>
      </rPr>
      <t xml:space="preserve">
</t>
    </r>
  </si>
  <si>
    <t>Исполнил.Гл.Инженер</t>
  </si>
  <si>
    <t>___________ Самохвалов М.В.</t>
  </si>
  <si>
    <t>подвал замена-кран шаровой  d20</t>
  </si>
  <si>
    <t>подвал замена-кран шаровой  d15</t>
  </si>
  <si>
    <t>подвал замена-кран шаровой  d25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</si>
</sst>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  <numFmt numFmtId="165" formatCode="0.000;[Red]0.000"/>
    <numFmt numFmtId="166" formatCode="0.000_ ;\-0.000\ "/>
    <numFmt numFmtId="167" formatCode="0.000_ ;[Red]\-0.000\ "/>
    <numFmt numFmtId="168" formatCode="dd/mm/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name val="Arial Cyr"/>
      <family val="2"/>
    </font>
    <font>
      <b/>
      <sz val="7"/>
      <name val="Arial Cyr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6"/>
      <color indexed="56"/>
      <name val="Times New Roman"/>
      <family val="1"/>
    </font>
    <font>
      <b/>
      <sz val="4"/>
      <name val="Times New Roman"/>
      <family val="1"/>
    </font>
    <font>
      <b/>
      <sz val="6"/>
      <color indexed="56"/>
      <name val="Times New Roman"/>
      <family val="1"/>
    </font>
    <font>
      <sz val="4"/>
      <color indexed="8"/>
      <name val="Times New Roman"/>
      <family val="1"/>
    </font>
    <font>
      <b/>
      <sz val="6"/>
      <color indexed="12"/>
      <name val="Times New Roman"/>
      <family val="1"/>
    </font>
    <font>
      <sz val="5"/>
      <color indexed="8"/>
      <name val="Times New Roman"/>
      <family val="1"/>
    </font>
    <font>
      <b/>
      <sz val="5"/>
      <color indexed="10"/>
      <name val="Times New Roman"/>
      <family val="1"/>
    </font>
    <font>
      <b/>
      <sz val="6"/>
      <color indexed="17"/>
      <name val="Times New Roman"/>
      <family val="1"/>
    </font>
    <font>
      <sz val="6"/>
      <color indexed="17"/>
      <name val="Times New Roman"/>
      <family val="1"/>
    </font>
    <font>
      <b/>
      <sz val="6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color indexed="8"/>
      <name val="Calibri"/>
      <family val="2"/>
    </font>
    <font>
      <sz val="10"/>
      <name val="Arial Cyr"/>
      <family val="0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Times New Roman"/>
      <family val="1"/>
    </font>
    <font>
      <sz val="6"/>
      <color theme="3" tint="-0.4999699890613556"/>
      <name val="Times New Roman"/>
      <family val="1"/>
    </font>
    <font>
      <b/>
      <sz val="6"/>
      <color theme="3" tint="-0.4999699890613556"/>
      <name val="Times New Roman"/>
      <family val="1"/>
    </font>
    <font>
      <sz val="4"/>
      <color theme="1"/>
      <name val="Times New Roman"/>
      <family val="1"/>
    </font>
    <font>
      <b/>
      <sz val="6"/>
      <color rgb="FF0066FF"/>
      <name val="Times New Roman"/>
      <family val="1"/>
    </font>
    <font>
      <b/>
      <sz val="6"/>
      <color rgb="FF006600"/>
      <name val="Times New Roman"/>
      <family val="1"/>
    </font>
    <font>
      <sz val="6"/>
      <color rgb="FF006600"/>
      <name val="Times New Roman"/>
      <family val="1"/>
    </font>
    <font>
      <sz val="6"/>
      <color rgb="FF000000"/>
      <name val="Times New Roman"/>
      <family val="1"/>
    </font>
    <font>
      <b/>
      <sz val="6"/>
      <color theme="1"/>
      <name val="Calibri"/>
      <family val="2"/>
    </font>
    <font>
      <b/>
      <sz val="8"/>
      <color rgb="FF0066FF"/>
      <name val="Times New Roman"/>
      <family val="1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6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right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 wrapText="1"/>
    </xf>
    <xf numFmtId="17" fontId="11" fillId="0" borderId="10" xfId="0" applyNumberFormat="1" applyFont="1" applyBorder="1" applyAlignment="1">
      <alignment horizontal="center" vertical="center" textRotation="90" wrapText="1"/>
    </xf>
    <xf numFmtId="17" fontId="11" fillId="13" borderId="10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3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4" fillId="0" borderId="0" xfId="0" applyFont="1" applyAlignment="1">
      <alignment/>
    </xf>
    <xf numFmtId="0" fontId="15" fillId="0" borderId="10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/>
    </xf>
    <xf numFmtId="0" fontId="75" fillId="33" borderId="14" xfId="0" applyFont="1" applyFill="1" applyBorder="1" applyAlignment="1">
      <alignment vertical="center"/>
    </xf>
    <xf numFmtId="0" fontId="72" fillId="33" borderId="14" xfId="0" applyFont="1" applyFill="1" applyBorder="1" applyAlignment="1">
      <alignment vertical="center"/>
    </xf>
    <xf numFmtId="0" fontId="72" fillId="33" borderId="14" xfId="0" applyFont="1" applyFill="1" applyBorder="1" applyAlignment="1">
      <alignment/>
    </xf>
    <xf numFmtId="0" fontId="75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/>
    </xf>
    <xf numFmtId="0" fontId="76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34" borderId="10" xfId="0" applyFont="1" applyFill="1" applyBorder="1" applyAlignment="1">
      <alignment vertical="center"/>
    </xf>
    <xf numFmtId="164" fontId="72" fillId="0" borderId="10" xfId="0" applyNumberFormat="1" applyFont="1" applyBorder="1" applyAlignment="1">
      <alignment horizontal="right" vertical="center"/>
    </xf>
    <xf numFmtId="165" fontId="72" fillId="35" borderId="10" xfId="0" applyNumberFormat="1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horizontal="left" vertical="center"/>
    </xf>
    <xf numFmtId="165" fontId="12" fillId="0" borderId="11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 vertical="center"/>
    </xf>
    <xf numFmtId="165" fontId="12" fillId="36" borderId="1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right" vertical="center"/>
    </xf>
    <xf numFmtId="0" fontId="77" fillId="0" borderId="10" xfId="0" applyFont="1" applyFill="1" applyBorder="1" applyAlignment="1">
      <alignment/>
    </xf>
    <xf numFmtId="166" fontId="78" fillId="35" borderId="12" xfId="0" applyNumberFormat="1" applyFont="1" applyFill="1" applyBorder="1" applyAlignment="1">
      <alignment horizontal="right" vertical="center"/>
    </xf>
    <xf numFmtId="167" fontId="75" fillId="35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75" fillId="0" borderId="10" xfId="0" applyFont="1" applyBorder="1" applyAlignment="1">
      <alignment vertical="center"/>
    </xf>
    <xf numFmtId="166" fontId="79" fillId="35" borderId="12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167" fontId="10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167" fontId="72" fillId="35" borderId="12" xfId="0" applyNumberFormat="1" applyFont="1" applyFill="1" applyBorder="1" applyAlignment="1">
      <alignment horizontal="right" vertical="center"/>
    </xf>
    <xf numFmtId="0" fontId="80" fillId="0" borderId="10" xfId="0" applyFont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165" fontId="12" fillId="34" borderId="11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65" fontId="12" fillId="0" borderId="11" xfId="0" applyNumberFormat="1" applyFont="1" applyFill="1" applyBorder="1" applyAlignment="1">
      <alignment horizontal="right" vertical="center"/>
    </xf>
    <xf numFmtId="0" fontId="7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167" fontId="12" fillId="35" borderId="11" xfId="0" applyNumberFormat="1" applyFont="1" applyFill="1" applyBorder="1" applyAlignment="1">
      <alignment horizontal="right" vertical="center"/>
    </xf>
    <xf numFmtId="167" fontId="12" fillId="35" borderId="10" xfId="0" applyNumberFormat="1" applyFont="1" applyFill="1" applyBorder="1" applyAlignment="1">
      <alignment horizontal="right" vertical="center"/>
    </xf>
    <xf numFmtId="167" fontId="12" fillId="36" borderId="10" xfId="0" applyNumberFormat="1" applyFont="1" applyFill="1" applyBorder="1" applyAlignment="1">
      <alignment horizontal="right" vertical="center"/>
    </xf>
    <xf numFmtId="167" fontId="12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/>
    </xf>
    <xf numFmtId="165" fontId="72" fillId="35" borderId="12" xfId="0" applyNumberFormat="1" applyFont="1" applyFill="1" applyBorder="1" applyAlignment="1">
      <alignment horizontal="right" vertical="center"/>
    </xf>
    <xf numFmtId="167" fontId="72" fillId="0" borderId="12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1" fillId="35" borderId="10" xfId="0" applyFont="1" applyFill="1" applyBorder="1" applyAlignment="1">
      <alignment horizontal="left" vertical="center"/>
    </xf>
    <xf numFmtId="0" fontId="81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164" fontId="81" fillId="33" borderId="10" xfId="0" applyNumberFormat="1" applyFont="1" applyFill="1" applyBorder="1" applyAlignment="1">
      <alignment horizontal="right" vertical="center"/>
    </xf>
    <xf numFmtId="165" fontId="81" fillId="33" borderId="10" xfId="0" applyNumberFormat="1" applyFont="1" applyFill="1" applyBorder="1" applyAlignment="1">
      <alignment horizontal="right" vertical="center"/>
    </xf>
    <xf numFmtId="165" fontId="81" fillId="33" borderId="10" xfId="0" applyNumberFormat="1" applyFont="1" applyFill="1" applyBorder="1" applyAlignment="1">
      <alignment vertical="center"/>
    </xf>
    <xf numFmtId="167" fontId="81" fillId="33" borderId="10" xfId="0" applyNumberFormat="1" applyFont="1" applyFill="1" applyBorder="1" applyAlignment="1">
      <alignment horizontal="center" vertical="center" textRotation="90"/>
    </xf>
    <xf numFmtId="167" fontId="81" fillId="0" borderId="10" xfId="0" applyNumberFormat="1" applyFont="1" applyFill="1" applyBorder="1" applyAlignment="1">
      <alignment horizontal="center" vertical="center" textRotation="90"/>
    </xf>
    <xf numFmtId="167" fontId="81" fillId="13" borderId="10" xfId="0" applyNumberFormat="1" applyFont="1" applyFill="1" applyBorder="1" applyAlignment="1">
      <alignment horizontal="center" vertical="center" textRotation="90"/>
    </xf>
    <xf numFmtId="164" fontId="81" fillId="33" borderId="12" xfId="0" applyNumberFormat="1" applyFont="1" applyFill="1" applyBorder="1" applyAlignment="1">
      <alignment horizontal="right" vertical="center"/>
    </xf>
    <xf numFmtId="167" fontId="75" fillId="2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7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165" fontId="81" fillId="33" borderId="10" xfId="0" applyNumberFormat="1" applyFont="1" applyFill="1" applyBorder="1" applyAlignment="1">
      <alignment horizontal="center" vertical="center" textRotation="90"/>
    </xf>
    <xf numFmtId="165" fontId="81" fillId="0" borderId="10" xfId="0" applyNumberFormat="1" applyFont="1" applyFill="1" applyBorder="1" applyAlignment="1">
      <alignment horizontal="center" vertical="center" textRotation="90"/>
    </xf>
    <xf numFmtId="165" fontId="81" fillId="13" borderId="10" xfId="0" applyNumberFormat="1" applyFont="1" applyFill="1" applyBorder="1" applyAlignment="1">
      <alignment horizontal="center" vertical="center" textRotation="90"/>
    </xf>
    <xf numFmtId="0" fontId="10" fillId="0" borderId="12" xfId="0" applyFont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167" fontId="12" fillId="0" borderId="10" xfId="0" applyNumberFormat="1" applyFont="1" applyFill="1" applyBorder="1" applyAlignment="1">
      <alignment vertical="center"/>
    </xf>
    <xf numFmtId="0" fontId="75" fillId="34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12" fillId="35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164" fontId="28" fillId="33" borderId="10" xfId="0" applyNumberFormat="1" applyFont="1" applyFill="1" applyBorder="1" applyAlignment="1">
      <alignment horizontal="right" vertical="center" wrapText="1"/>
    </xf>
    <xf numFmtId="165" fontId="81" fillId="33" borderId="10" xfId="0" applyNumberFormat="1" applyFont="1" applyFill="1" applyBorder="1" applyAlignment="1">
      <alignment horizontal="right" vertical="center" wrapText="1"/>
    </xf>
    <xf numFmtId="167" fontId="81" fillId="33" borderId="10" xfId="0" applyNumberFormat="1" applyFont="1" applyFill="1" applyBorder="1" applyAlignment="1">
      <alignment horizontal="center" vertical="center" textRotation="90" wrapText="1"/>
    </xf>
    <xf numFmtId="167" fontId="81" fillId="13" borderId="10" xfId="0" applyNumberFormat="1" applyFont="1" applyFill="1" applyBorder="1" applyAlignment="1">
      <alignment horizontal="center" vertical="center" textRotation="90" wrapText="1"/>
    </xf>
    <xf numFmtId="164" fontId="28" fillId="33" borderId="12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/>
    </xf>
    <xf numFmtId="167" fontId="28" fillId="33" borderId="10" xfId="0" applyNumberFormat="1" applyFont="1" applyFill="1" applyBorder="1" applyAlignment="1">
      <alignment horizontal="right" vertical="center" wrapText="1"/>
    </xf>
    <xf numFmtId="165" fontId="81" fillId="33" borderId="10" xfId="0" applyNumberFormat="1" applyFont="1" applyFill="1" applyBorder="1" applyAlignment="1">
      <alignment horizontal="center" vertical="center" textRotation="90" wrapText="1"/>
    </xf>
    <xf numFmtId="165" fontId="81" fillId="13" borderId="10" xfId="0" applyNumberFormat="1" applyFont="1" applyFill="1" applyBorder="1" applyAlignment="1">
      <alignment horizontal="center" vertical="center" textRotation="90" wrapText="1"/>
    </xf>
    <xf numFmtId="167" fontId="28" fillId="33" borderId="12" xfId="0" applyNumberFormat="1" applyFont="1" applyFill="1" applyBorder="1" applyAlignment="1">
      <alignment horizontal="right" vertical="center" wrapText="1"/>
    </xf>
    <xf numFmtId="167" fontId="75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80" fillId="0" borderId="10" xfId="0" applyFont="1" applyBorder="1" applyAlignment="1">
      <alignment/>
    </xf>
    <xf numFmtId="0" fontId="12" fillId="0" borderId="10" xfId="0" applyNumberFormat="1" applyFont="1" applyBorder="1" applyAlignment="1" applyProtection="1">
      <alignment horizontal="left" vertical="center"/>
      <protection locked="0"/>
    </xf>
    <xf numFmtId="167" fontId="12" fillId="34" borderId="10" xfId="0" applyNumberFormat="1" applyFont="1" applyFill="1" applyBorder="1" applyAlignment="1">
      <alignment horizontal="right" vertical="center"/>
    </xf>
    <xf numFmtId="0" fontId="72" fillId="36" borderId="10" xfId="0" applyFont="1" applyFill="1" applyBorder="1" applyAlignment="1">
      <alignment/>
    </xf>
    <xf numFmtId="0" fontId="11" fillId="0" borderId="10" xfId="0" applyNumberFormat="1" applyFont="1" applyBorder="1" applyAlignment="1">
      <alignment vertical="center"/>
    </xf>
    <xf numFmtId="167" fontId="72" fillId="0" borderId="10" xfId="0" applyNumberFormat="1" applyFont="1" applyBorder="1" applyAlignment="1">
      <alignment horizontal="right" vertical="center"/>
    </xf>
    <xf numFmtId="167" fontId="72" fillId="0" borderId="10" xfId="0" applyNumberFormat="1" applyFont="1" applyFill="1" applyBorder="1" applyAlignment="1">
      <alignment horizontal="right" vertical="center"/>
    </xf>
    <xf numFmtId="0" fontId="72" fillId="0" borderId="13" xfId="0" applyFont="1" applyBorder="1" applyAlignment="1">
      <alignment/>
    </xf>
    <xf numFmtId="167" fontId="12" fillId="35" borderId="13" xfId="0" applyNumberFormat="1" applyFont="1" applyFill="1" applyBorder="1" applyAlignment="1">
      <alignment horizontal="right" vertical="center"/>
    </xf>
    <xf numFmtId="167" fontId="12" fillId="36" borderId="13" xfId="0" applyNumberFormat="1" applyFont="1" applyFill="1" applyBorder="1" applyAlignment="1">
      <alignment horizontal="right" vertical="center"/>
    </xf>
    <xf numFmtId="167" fontId="12" fillId="0" borderId="13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/>
    </xf>
    <xf numFmtId="167" fontId="72" fillId="35" borderId="10" xfId="0" applyNumberFormat="1" applyFont="1" applyFill="1" applyBorder="1" applyAlignment="1">
      <alignment horizontal="right" vertical="center"/>
    </xf>
    <xf numFmtId="167" fontId="82" fillId="35" borderId="10" xfId="0" applyNumberFormat="1" applyFont="1" applyFill="1" applyBorder="1" applyAlignment="1">
      <alignment horizontal="right" vertical="center"/>
    </xf>
    <xf numFmtId="167" fontId="82" fillId="0" borderId="10" xfId="0" applyNumberFormat="1" applyFont="1" applyFill="1" applyBorder="1" applyAlignment="1">
      <alignment horizontal="right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vertical="center"/>
    </xf>
    <xf numFmtId="164" fontId="82" fillId="0" borderId="10" xfId="0" applyNumberFormat="1" applyFont="1" applyBorder="1" applyAlignment="1">
      <alignment horizontal="right" vertical="center"/>
    </xf>
    <xf numFmtId="165" fontId="83" fillId="35" borderId="10" xfId="0" applyNumberFormat="1" applyFont="1" applyFill="1" applyBorder="1" applyAlignment="1">
      <alignment horizontal="right" vertical="center"/>
    </xf>
    <xf numFmtId="165" fontId="82" fillId="35" borderId="10" xfId="0" applyNumberFormat="1" applyFont="1" applyFill="1" applyBorder="1" applyAlignment="1">
      <alignment vertical="center"/>
    </xf>
    <xf numFmtId="0" fontId="82" fillId="35" borderId="10" xfId="0" applyNumberFormat="1" applyFont="1" applyFill="1" applyBorder="1" applyAlignment="1">
      <alignment vertical="center"/>
    </xf>
    <xf numFmtId="167" fontId="82" fillId="36" borderId="10" xfId="0" applyNumberFormat="1" applyFont="1" applyFill="1" applyBorder="1" applyAlignment="1">
      <alignment horizontal="right" vertical="center"/>
    </xf>
    <xf numFmtId="165" fontId="28" fillId="33" borderId="10" xfId="0" applyNumberFormat="1" applyFont="1" applyFill="1" applyBorder="1" applyAlignment="1">
      <alignment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vertical="center" wrapText="1"/>
    </xf>
    <xf numFmtId="164" fontId="28" fillId="33" borderId="18" xfId="0" applyNumberFormat="1" applyFont="1" applyFill="1" applyBorder="1" applyAlignment="1">
      <alignment horizontal="right" vertical="center" wrapText="1"/>
    </xf>
    <xf numFmtId="165" fontId="81" fillId="33" borderId="18" xfId="0" applyNumberFormat="1" applyFont="1" applyFill="1" applyBorder="1" applyAlignment="1">
      <alignment horizontal="right" vertical="center" wrapText="1"/>
    </xf>
    <xf numFmtId="165" fontId="28" fillId="33" borderId="18" xfId="0" applyNumberFormat="1" applyFont="1" applyFill="1" applyBorder="1" applyAlignment="1">
      <alignment vertical="center" wrapText="1"/>
    </xf>
    <xf numFmtId="167" fontId="28" fillId="33" borderId="18" xfId="0" applyNumberFormat="1" applyFont="1" applyFill="1" applyBorder="1" applyAlignment="1">
      <alignment horizontal="right" vertical="center" wrapText="1"/>
    </xf>
    <xf numFmtId="167" fontId="75" fillId="33" borderId="18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72" fillId="13" borderId="10" xfId="0" applyFont="1" applyFill="1" applyBorder="1" applyAlignment="1" applyProtection="1">
      <alignment vertical="center"/>
      <protection locked="0"/>
    </xf>
    <xf numFmtId="0" fontId="72" fillId="37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2" fontId="84" fillId="0" borderId="10" xfId="0" applyNumberFormat="1" applyFont="1" applyBorder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2" fillId="0" borderId="10" xfId="0" applyFont="1" applyFill="1" applyBorder="1" applyAlignment="1">
      <alignment/>
    </xf>
    <xf numFmtId="2" fontId="72" fillId="36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76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/>
    </xf>
    <xf numFmtId="2" fontId="84" fillId="0" borderId="13" xfId="0" applyNumberFormat="1" applyFont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0" fontId="72" fillId="38" borderId="10" xfId="0" applyFont="1" applyFill="1" applyBorder="1" applyAlignment="1" applyProtection="1">
      <alignment vertical="center"/>
      <protection locked="0"/>
    </xf>
    <xf numFmtId="0" fontId="76" fillId="0" borderId="0" xfId="0" applyFont="1" applyFill="1" applyAlignment="1">
      <alignment horizontal="center"/>
    </xf>
    <xf numFmtId="2" fontId="72" fillId="0" borderId="10" xfId="0" applyNumberFormat="1" applyFont="1" applyFill="1" applyBorder="1" applyAlignment="1">
      <alignment/>
    </xf>
    <xf numFmtId="0" fontId="72" fillId="34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2" fontId="72" fillId="34" borderId="10" xfId="0" applyNumberFormat="1" applyFont="1" applyFill="1" applyBorder="1" applyAlignment="1">
      <alignment horizontal="center" vertical="center"/>
    </xf>
    <xf numFmtId="2" fontId="84" fillId="34" borderId="13" xfId="0" applyNumberFormat="1" applyFont="1" applyFill="1" applyBorder="1" applyAlignment="1">
      <alignment horizontal="center" vertical="center"/>
    </xf>
    <xf numFmtId="2" fontId="72" fillId="34" borderId="11" xfId="0" applyNumberFormat="1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5" fillId="14" borderId="0" xfId="0" applyFont="1" applyFill="1" applyAlignment="1">
      <alignment horizontal="center" vertical="center"/>
    </xf>
    <xf numFmtId="0" fontId="72" fillId="14" borderId="14" xfId="0" applyFont="1" applyFill="1" applyBorder="1" applyAlignment="1">
      <alignment horizontal="center" vertical="center"/>
    </xf>
    <xf numFmtId="165" fontId="72" fillId="14" borderId="14" xfId="0" applyNumberFormat="1" applyFont="1" applyFill="1" applyBorder="1" applyAlignment="1">
      <alignment horizontal="center" vertical="center"/>
    </xf>
    <xf numFmtId="165" fontId="72" fillId="14" borderId="22" xfId="0" applyNumberFormat="1" applyFont="1" applyFill="1" applyBorder="1" applyAlignment="1">
      <alignment horizontal="center" vertical="center"/>
    </xf>
    <xf numFmtId="0" fontId="72" fillId="14" borderId="10" xfId="0" applyFont="1" applyFill="1" applyBorder="1" applyAlignment="1">
      <alignment horizontal="center" vertical="center" textRotation="90"/>
    </xf>
    <xf numFmtId="165" fontId="72" fillId="14" borderId="17" xfId="0" applyNumberFormat="1" applyFont="1" applyFill="1" applyBorder="1" applyAlignment="1">
      <alignment horizontal="center" vertical="center"/>
    </xf>
    <xf numFmtId="167" fontId="72" fillId="14" borderId="14" xfId="0" applyNumberFormat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textRotation="90"/>
    </xf>
    <xf numFmtId="0" fontId="72" fillId="0" borderId="11" xfId="0" applyFont="1" applyBorder="1" applyAlignment="1">
      <alignment horizontal="center" vertical="center" textRotation="90"/>
    </xf>
    <xf numFmtId="2" fontId="72" fillId="14" borderId="10" xfId="0" applyNumberFormat="1" applyFont="1" applyFill="1" applyBorder="1" applyAlignment="1">
      <alignment horizontal="center" vertical="center" textRotation="90"/>
    </xf>
    <xf numFmtId="0" fontId="72" fillId="0" borderId="12" xfId="0" applyFont="1" applyBorder="1" applyAlignment="1">
      <alignment horizontal="center" vertical="center" textRotation="90"/>
    </xf>
    <xf numFmtId="0" fontId="76" fillId="0" borderId="0" xfId="0" applyFont="1" applyAlignment="1">
      <alignment horizontal="center"/>
    </xf>
    <xf numFmtId="167" fontId="28" fillId="0" borderId="18" xfId="0" applyNumberFormat="1" applyFont="1" applyFill="1" applyBorder="1" applyAlignment="1">
      <alignment horizontal="right" vertical="center" wrapText="1"/>
    </xf>
    <xf numFmtId="167" fontId="75" fillId="0" borderId="18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165" fontId="34" fillId="0" borderId="18" xfId="0" applyNumberFormat="1" applyFont="1" applyFill="1" applyBorder="1" applyAlignment="1">
      <alignment vertical="center" wrapText="1"/>
    </xf>
    <xf numFmtId="167" fontId="34" fillId="0" borderId="18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165" fontId="86" fillId="0" borderId="10" xfId="0" applyNumberFormat="1" applyFont="1" applyFill="1" applyBorder="1" applyAlignment="1">
      <alignment horizontal="center" vertical="center" textRotation="90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vertical="center" wrapText="1"/>
    </xf>
    <xf numFmtId="164" fontId="34" fillId="0" borderId="18" xfId="0" applyNumberFormat="1" applyFont="1" applyFill="1" applyBorder="1" applyAlignment="1">
      <alignment horizontal="right" vertical="center" wrapText="1"/>
    </xf>
    <xf numFmtId="165" fontId="86" fillId="0" borderId="18" xfId="0" applyNumberFormat="1" applyFont="1" applyFill="1" applyBorder="1" applyAlignment="1">
      <alignment horizontal="right" vertical="center" wrapText="1"/>
    </xf>
    <xf numFmtId="165" fontId="18" fillId="0" borderId="11" xfId="0" applyNumberFormat="1" applyFont="1" applyFill="1" applyBorder="1" applyAlignment="1">
      <alignment wrapText="1"/>
    </xf>
    <xf numFmtId="165" fontId="34" fillId="0" borderId="1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right" vertical="center" wrapText="1"/>
    </xf>
    <xf numFmtId="165" fontId="86" fillId="0" borderId="0" xfId="0" applyNumberFormat="1" applyFont="1" applyFill="1" applyBorder="1" applyAlignment="1">
      <alignment horizontal="right" vertical="center" wrapText="1"/>
    </xf>
    <xf numFmtId="165" fontId="18" fillId="0" borderId="23" xfId="0" applyNumberFormat="1" applyFont="1" applyFill="1" applyBorder="1" applyAlignment="1">
      <alignment wrapText="1"/>
    </xf>
    <xf numFmtId="165" fontId="34" fillId="0" borderId="0" xfId="0" applyNumberFormat="1" applyFont="1" applyFill="1" applyBorder="1" applyAlignment="1">
      <alignment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7" fontId="28" fillId="0" borderId="0" xfId="0" applyNumberFormat="1" applyFont="1" applyFill="1" applyBorder="1" applyAlignment="1">
      <alignment horizontal="right" vertical="center" wrapText="1"/>
    </xf>
    <xf numFmtId="167" fontId="75" fillId="0" borderId="0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0" fillId="0" borderId="23" xfId="0" applyFont="1" applyBorder="1" applyAlignment="1">
      <alignment vertical="center" wrapText="1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3" fillId="0" borderId="10" xfId="0" applyFont="1" applyFill="1" applyBorder="1" applyAlignment="1">
      <alignment horizontal="center" vertical="center"/>
    </xf>
    <xf numFmtId="0" fontId="70" fillId="0" borderId="19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165" fontId="18" fillId="0" borderId="11" xfId="0" applyNumberFormat="1" applyFont="1" applyFill="1" applyBorder="1" applyAlignment="1">
      <alignment vertical="center" wrapText="1"/>
    </xf>
    <xf numFmtId="165" fontId="18" fillId="0" borderId="19" xfId="0" applyNumberFormat="1" applyFont="1" applyFill="1" applyBorder="1" applyAlignment="1">
      <alignment vertical="center" wrapText="1"/>
    </xf>
    <xf numFmtId="9" fontId="14" fillId="0" borderId="10" xfId="0" applyNumberFormat="1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vertical="center"/>
    </xf>
    <xf numFmtId="0" fontId="70" fillId="13" borderId="0" xfId="0" applyFont="1" applyFill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Alignment="1">
      <alignment vertical="center"/>
    </xf>
    <xf numFmtId="0" fontId="0" fillId="13" borderId="0" xfId="0" applyFill="1" applyAlignment="1">
      <alignment vertical="center"/>
    </xf>
    <xf numFmtId="0" fontId="88" fillId="0" borderId="10" xfId="0" applyFont="1" applyFill="1" applyBorder="1" applyAlignment="1">
      <alignment/>
    </xf>
    <xf numFmtId="2" fontId="75" fillId="36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65" fontId="14" fillId="33" borderId="14" xfId="0" applyNumberFormat="1" applyFont="1" applyFill="1" applyBorder="1" applyAlignment="1">
      <alignment horizontal="center" wrapText="1"/>
    </xf>
    <xf numFmtId="165" fontId="14" fillId="33" borderId="10" xfId="0" applyNumberFormat="1" applyFont="1" applyFill="1" applyBorder="1" applyAlignment="1">
      <alignment horizontal="center" wrapText="1"/>
    </xf>
    <xf numFmtId="0" fontId="70" fillId="0" borderId="0" xfId="0" applyFont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left" wrapText="1"/>
    </xf>
    <xf numFmtId="165" fontId="14" fillId="33" borderId="18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73" fillId="0" borderId="15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20" xfId="0" applyFont="1" applyBorder="1" applyAlignment="1">
      <alignment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outlinePr summaryBelow="0" summaryRight="0"/>
  </sheetPr>
  <dimension ref="A1:AD533"/>
  <sheetViews>
    <sheetView tabSelected="1" zoomScalePageLayoutView="0" workbookViewId="0" topLeftCell="A108">
      <selection activeCell="AK182" sqref="AK182"/>
    </sheetView>
  </sheetViews>
  <sheetFormatPr defaultColWidth="9.140625" defaultRowHeight="15" outlineLevelRow="1" outlineLevelCol="1"/>
  <cols>
    <col min="1" max="1" width="2.8515625" style="1" customWidth="1"/>
    <col min="2" max="2" width="22.421875" style="270" customWidth="1" collapsed="1"/>
    <col min="3" max="3" width="5.28125" style="257" hidden="1" customWidth="1" outlineLevel="1"/>
    <col min="4" max="4" width="6.00390625" style="257" hidden="1" customWidth="1" outlineLevel="1"/>
    <col min="5" max="5" width="89.7109375" style="270" customWidth="1" collapsed="1"/>
    <col min="6" max="6" width="14.00390625" style="270" hidden="1" customWidth="1" outlineLevel="1"/>
    <col min="7" max="7" width="10.8515625" style="270" customWidth="1" collapsed="1"/>
    <col min="8" max="8" width="5.8515625" style="270" hidden="1" customWidth="1" outlineLevel="1"/>
    <col min="9" max="9" width="6.28125" style="270" hidden="1" customWidth="1" outlineLevel="1"/>
    <col min="10" max="13" width="1.28515625" style="270" customWidth="1"/>
    <col min="14" max="18" width="1.28515625" style="271" customWidth="1"/>
    <col min="19" max="20" width="1.28515625" style="270" customWidth="1"/>
    <col min="21" max="21" width="1.28515625" style="270" customWidth="1" collapsed="1"/>
    <col min="22" max="22" width="5.7109375" style="256" hidden="1" customWidth="1" outlineLevel="1"/>
    <col min="23" max="23" width="6.00390625" style="257" hidden="1" customWidth="1" outlineLevel="1"/>
    <col min="24" max="24" width="9.140625" style="0" hidden="1" customWidth="1" outlineLevel="1"/>
    <col min="25" max="25" width="1.421875" style="0" customWidth="1" collapsed="1"/>
    <col min="26" max="40" width="1.421875" style="0" customWidth="1"/>
  </cols>
  <sheetData>
    <row r="1" spans="2:24" ht="4.5" customHeight="1">
      <c r="B1" s="1"/>
      <c r="C1" s="1"/>
      <c r="D1" s="1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1.25" customHeight="1">
      <c r="B2" s="1"/>
      <c r="C2" s="1"/>
      <c r="D2" s="1"/>
      <c r="E2" s="2"/>
      <c r="F2" s="2"/>
      <c r="G2" s="320" t="s">
        <v>0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2:24" ht="11.25" customHeight="1">
      <c r="B3" s="1"/>
      <c r="C3" s="1"/>
      <c r="D3" s="1"/>
      <c r="E3" s="2"/>
      <c r="F3" s="2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2:24" ht="11.25" customHeight="1">
      <c r="B4" s="1"/>
      <c r="C4" s="1"/>
      <c r="D4" s="1"/>
      <c r="E4" s="2"/>
      <c r="F4" s="2"/>
      <c r="G4" s="320" t="s">
        <v>2</v>
      </c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</row>
    <row r="5" spans="2:24" ht="11.25" customHeight="1">
      <c r="B5" s="1"/>
      <c r="C5" s="1"/>
      <c r="D5" s="1"/>
      <c r="E5" s="2"/>
      <c r="F5" s="2"/>
      <c r="G5" s="320" t="s">
        <v>3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</row>
    <row r="6" spans="1:24" ht="11.25" customHeight="1">
      <c r="A6" s="321" t="s">
        <v>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5"/>
      <c r="W6" s="5"/>
      <c r="X6" s="4"/>
    </row>
    <row r="7" spans="1:24" ht="28.5" customHeight="1">
      <c r="A7" s="319" t="s">
        <v>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6"/>
    </row>
    <row r="8" spans="1:24" s="18" customFormat="1" ht="72.75" customHeight="1">
      <c r="A8" s="7" t="s">
        <v>6</v>
      </c>
      <c r="B8" s="8" t="s">
        <v>7</v>
      </c>
      <c r="C8" s="9" t="s">
        <v>8</v>
      </c>
      <c r="D8" s="9" t="s">
        <v>9</v>
      </c>
      <c r="E8" s="10" t="s">
        <v>10</v>
      </c>
      <c r="F8" s="11" t="s">
        <v>11</v>
      </c>
      <c r="G8" s="12" t="s">
        <v>12</v>
      </c>
      <c r="H8" s="10" t="s">
        <v>13</v>
      </c>
      <c r="I8" s="13" t="s">
        <v>14</v>
      </c>
      <c r="J8" s="14">
        <v>42370</v>
      </c>
      <c r="K8" s="14">
        <v>42401</v>
      </c>
      <c r="L8" s="14">
        <v>42430</v>
      </c>
      <c r="M8" s="14">
        <v>42461</v>
      </c>
      <c r="N8" s="15">
        <v>42491</v>
      </c>
      <c r="O8" s="15">
        <v>42522</v>
      </c>
      <c r="P8" s="15">
        <v>42552</v>
      </c>
      <c r="Q8" s="15">
        <v>42583</v>
      </c>
      <c r="R8" s="15">
        <v>42614</v>
      </c>
      <c r="S8" s="14">
        <v>42644</v>
      </c>
      <c r="T8" s="14">
        <v>42675</v>
      </c>
      <c r="U8" s="14">
        <v>42705</v>
      </c>
      <c r="V8" s="16" t="s">
        <v>15</v>
      </c>
      <c r="W8" s="9" t="s">
        <v>16</v>
      </c>
      <c r="X8" s="17" t="s">
        <v>17</v>
      </c>
    </row>
    <row r="9" spans="1:24" ht="11.25" customHeight="1">
      <c r="A9" s="315" t="s">
        <v>18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/>
      <c r="V9" s="19"/>
      <c r="W9" s="20"/>
      <c r="X9" s="21"/>
    </row>
    <row r="10" spans="1:24" ht="24" customHeight="1">
      <c r="A10" s="308" t="s">
        <v>19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19"/>
      <c r="W10" s="20"/>
      <c r="X10" s="21"/>
    </row>
    <row r="11" spans="1:30" ht="82.5" customHeight="1">
      <c r="A11" s="318"/>
      <c r="B11" s="318"/>
      <c r="C11" s="22"/>
      <c r="D11" s="22"/>
      <c r="E11" s="23" t="s">
        <v>20</v>
      </c>
      <c r="F11" s="24"/>
      <c r="G11" s="25" t="s">
        <v>21</v>
      </c>
      <c r="H11" s="26"/>
      <c r="I11" s="26"/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19"/>
      <c r="W11" s="20"/>
      <c r="X11" s="21"/>
      <c r="AD11" s="28"/>
    </row>
    <row r="12" spans="1:24" ht="144.75" customHeight="1">
      <c r="A12" s="289"/>
      <c r="B12" s="289"/>
      <c r="C12" s="29"/>
      <c r="D12" s="29"/>
      <c r="E12" s="30" t="s">
        <v>22</v>
      </c>
      <c r="F12" s="31"/>
      <c r="G12" s="297" t="s">
        <v>23</v>
      </c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/>
      <c r="V12" s="19"/>
      <c r="W12" s="20"/>
      <c r="X12" s="21"/>
    </row>
    <row r="13" spans="1:24" ht="82.5" customHeight="1">
      <c r="A13" s="289"/>
      <c r="B13" s="289"/>
      <c r="C13" s="29"/>
      <c r="D13" s="29"/>
      <c r="E13" s="32" t="s">
        <v>24</v>
      </c>
      <c r="F13" s="31"/>
      <c r="G13" s="25" t="s">
        <v>25</v>
      </c>
      <c r="H13" s="26"/>
      <c r="I13" s="26"/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7">
        <v>1</v>
      </c>
      <c r="U13" s="27">
        <v>1</v>
      </c>
      <c r="V13" s="19"/>
      <c r="W13" s="20"/>
      <c r="X13" s="21"/>
    </row>
    <row r="14" spans="1:24" ht="82.5" customHeight="1">
      <c r="A14" s="289"/>
      <c r="B14" s="289"/>
      <c r="C14" s="29"/>
      <c r="D14" s="29"/>
      <c r="E14" s="30" t="s">
        <v>26</v>
      </c>
      <c r="F14" s="31"/>
      <c r="G14" s="297" t="s">
        <v>23</v>
      </c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9"/>
      <c r="V14" s="19"/>
      <c r="W14" s="20"/>
      <c r="X14" s="21"/>
    </row>
    <row r="15" spans="1:24" ht="82.5" customHeight="1">
      <c r="A15" s="309"/>
      <c r="B15" s="310"/>
      <c r="C15" s="29"/>
      <c r="D15" s="29"/>
      <c r="E15" s="32" t="s">
        <v>27</v>
      </c>
      <c r="F15" s="31"/>
      <c r="G15" s="25" t="s">
        <v>21</v>
      </c>
      <c r="H15" s="26"/>
      <c r="I15" s="26"/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19"/>
      <c r="W15" s="20"/>
      <c r="X15" s="21"/>
    </row>
    <row r="16" spans="1:24" ht="186" customHeight="1">
      <c r="A16" s="311"/>
      <c r="B16" s="312"/>
      <c r="C16" s="29"/>
      <c r="D16" s="29"/>
      <c r="E16" s="30" t="s">
        <v>28</v>
      </c>
      <c r="F16" s="31"/>
      <c r="G16" s="297" t="s">
        <v>23</v>
      </c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9"/>
      <c r="V16" s="19"/>
      <c r="W16" s="20"/>
      <c r="X16" s="21"/>
    </row>
    <row r="17" spans="1:24" ht="82.5" customHeight="1">
      <c r="A17" s="309"/>
      <c r="B17" s="310"/>
      <c r="C17" s="22"/>
      <c r="D17" s="22"/>
      <c r="E17" s="33" t="s">
        <v>29</v>
      </c>
      <c r="F17" s="24"/>
      <c r="G17" s="25" t="s">
        <v>21</v>
      </c>
      <c r="H17" s="26"/>
      <c r="I17" s="26"/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19"/>
      <c r="W17" s="20"/>
      <c r="X17" s="21"/>
    </row>
    <row r="18" spans="1:24" ht="192" customHeight="1">
      <c r="A18" s="313"/>
      <c r="B18" s="314"/>
      <c r="C18" s="34"/>
      <c r="D18" s="34"/>
      <c r="E18" s="30" t="s">
        <v>30</v>
      </c>
      <c r="F18" s="31"/>
      <c r="G18" s="297" t="s">
        <v>23</v>
      </c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9"/>
      <c r="V18" s="19"/>
      <c r="W18" s="20"/>
      <c r="X18" s="21"/>
    </row>
    <row r="19" spans="1:24" ht="82.5" customHeight="1">
      <c r="A19" s="289"/>
      <c r="B19" s="289"/>
      <c r="C19" s="34"/>
      <c r="D19" s="34"/>
      <c r="E19" s="33" t="s">
        <v>31</v>
      </c>
      <c r="F19" s="31"/>
      <c r="G19" s="25" t="s">
        <v>21</v>
      </c>
      <c r="H19" s="26"/>
      <c r="I19" s="26"/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19"/>
      <c r="W19" s="20"/>
      <c r="X19" s="21"/>
    </row>
    <row r="20" spans="1:24" ht="146.25" customHeight="1">
      <c r="A20" s="289"/>
      <c r="B20" s="289"/>
      <c r="C20" s="34"/>
      <c r="D20" s="34"/>
      <c r="E20" s="30" t="s">
        <v>32</v>
      </c>
      <c r="F20" s="31"/>
      <c r="G20" s="293" t="s">
        <v>23</v>
      </c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5"/>
      <c r="V20" s="19"/>
      <c r="W20" s="20"/>
      <c r="X20" s="21"/>
    </row>
    <row r="21" spans="1:24" ht="82.5" customHeight="1">
      <c r="A21" s="289"/>
      <c r="B21" s="289"/>
      <c r="C21" s="34"/>
      <c r="D21" s="34"/>
      <c r="E21" s="33" t="s">
        <v>33</v>
      </c>
      <c r="F21" s="31"/>
      <c r="G21" s="25" t="s">
        <v>21</v>
      </c>
      <c r="H21" s="26"/>
      <c r="I21" s="26"/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1</v>
      </c>
      <c r="R21" s="27">
        <v>1</v>
      </c>
      <c r="S21" s="27">
        <v>1</v>
      </c>
      <c r="T21" s="27">
        <v>1</v>
      </c>
      <c r="U21" s="27">
        <v>1</v>
      </c>
      <c r="V21" s="19"/>
      <c r="W21" s="20"/>
      <c r="X21" s="21"/>
    </row>
    <row r="22" spans="1:24" ht="141.75" customHeight="1">
      <c r="A22" s="289"/>
      <c r="B22" s="289"/>
      <c r="C22" s="34"/>
      <c r="D22" s="34"/>
      <c r="E22" s="30" t="s">
        <v>34</v>
      </c>
      <c r="F22" s="31"/>
      <c r="G22" s="297" t="s">
        <v>23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9"/>
      <c r="V22" s="19"/>
      <c r="W22" s="20"/>
      <c r="X22" s="21"/>
    </row>
    <row r="23" spans="1:24" ht="82.5" customHeight="1">
      <c r="A23" s="289"/>
      <c r="B23" s="289"/>
      <c r="C23" s="34"/>
      <c r="D23" s="34"/>
      <c r="E23" s="33" t="s">
        <v>35</v>
      </c>
      <c r="F23" s="31"/>
      <c r="G23" s="25" t="s">
        <v>21</v>
      </c>
      <c r="H23" s="26"/>
      <c r="I23" s="26"/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19"/>
      <c r="W23" s="20"/>
      <c r="X23" s="21"/>
    </row>
    <row r="24" spans="1:24" ht="312" customHeight="1">
      <c r="A24" s="289"/>
      <c r="B24" s="289"/>
      <c r="C24" s="34"/>
      <c r="D24" s="34"/>
      <c r="E24" s="30" t="s">
        <v>36</v>
      </c>
      <c r="F24" s="31"/>
      <c r="G24" s="297" t="s">
        <v>23</v>
      </c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9"/>
      <c r="V24" s="19"/>
      <c r="W24" s="20"/>
      <c r="X24" s="21"/>
    </row>
    <row r="25" spans="1:24" ht="82.5" customHeight="1">
      <c r="A25" s="289"/>
      <c r="B25" s="289"/>
      <c r="C25" s="34"/>
      <c r="D25" s="34"/>
      <c r="E25" s="33" t="s">
        <v>37</v>
      </c>
      <c r="F25" s="31"/>
      <c r="G25" s="25" t="s">
        <v>21</v>
      </c>
      <c r="H25" s="26"/>
      <c r="I25" s="26"/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19"/>
      <c r="W25" s="20"/>
      <c r="X25" s="21"/>
    </row>
    <row r="26" spans="1:24" ht="174" customHeight="1">
      <c r="A26" s="289"/>
      <c r="B26" s="289"/>
      <c r="C26" s="34"/>
      <c r="D26" s="34"/>
      <c r="E26" s="30" t="s">
        <v>38</v>
      </c>
      <c r="F26" s="31"/>
      <c r="G26" s="297" t="s">
        <v>23</v>
      </c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9"/>
      <c r="V26" s="19"/>
      <c r="W26" s="20"/>
      <c r="X26" s="21"/>
    </row>
    <row r="27" spans="1:24" ht="82.5" customHeight="1">
      <c r="A27" s="289"/>
      <c r="B27" s="289"/>
      <c r="C27" s="34"/>
      <c r="D27" s="34"/>
      <c r="E27" s="33" t="s">
        <v>39</v>
      </c>
      <c r="F27" s="31"/>
      <c r="G27" s="25" t="s">
        <v>25</v>
      </c>
      <c r="H27" s="26"/>
      <c r="I27" s="26"/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7">
        <v>1</v>
      </c>
      <c r="S27" s="27">
        <v>1</v>
      </c>
      <c r="T27" s="27">
        <v>1</v>
      </c>
      <c r="U27" s="27">
        <v>1</v>
      </c>
      <c r="V27" s="19"/>
      <c r="W27" s="20"/>
      <c r="X27" s="21"/>
    </row>
    <row r="28" spans="1:24" ht="142.5" customHeight="1">
      <c r="A28" s="289"/>
      <c r="B28" s="289"/>
      <c r="C28" s="34"/>
      <c r="D28" s="34"/>
      <c r="E28" s="30" t="s">
        <v>40</v>
      </c>
      <c r="F28" s="31"/>
      <c r="G28" s="297" t="s">
        <v>23</v>
      </c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9"/>
      <c r="V28" s="19"/>
      <c r="W28" s="20"/>
      <c r="X28" s="21"/>
    </row>
    <row r="29" spans="1:24" ht="82.5" customHeight="1">
      <c r="A29" s="289"/>
      <c r="B29" s="289"/>
      <c r="C29" s="34"/>
      <c r="D29" s="34"/>
      <c r="E29" s="33" t="s">
        <v>41</v>
      </c>
      <c r="F29" s="31"/>
      <c r="G29" s="25" t="s">
        <v>25</v>
      </c>
      <c r="H29" s="26"/>
      <c r="I29" s="26"/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19"/>
      <c r="W29" s="20"/>
      <c r="X29" s="21"/>
    </row>
    <row r="30" spans="1:24" ht="105" customHeight="1">
      <c r="A30" s="289"/>
      <c r="B30" s="289"/>
      <c r="C30" s="34"/>
      <c r="D30" s="34"/>
      <c r="E30" s="30" t="s">
        <v>42</v>
      </c>
      <c r="F30" s="31"/>
      <c r="G30" s="297" t="s">
        <v>23</v>
      </c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9"/>
      <c r="V30" s="19"/>
      <c r="W30" s="20"/>
      <c r="X30" s="21"/>
    </row>
    <row r="31" spans="1:24" ht="82.5" customHeight="1">
      <c r="A31" s="289"/>
      <c r="B31" s="289"/>
      <c r="C31" s="34"/>
      <c r="D31" s="34"/>
      <c r="E31" s="33" t="s">
        <v>43</v>
      </c>
      <c r="F31" s="31"/>
      <c r="G31" s="25" t="s">
        <v>21</v>
      </c>
      <c r="H31" s="26"/>
      <c r="I31" s="26"/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19"/>
      <c r="W31" s="20"/>
      <c r="X31" s="21"/>
    </row>
    <row r="32" spans="1:24" ht="82.5" customHeight="1">
      <c r="A32" s="289"/>
      <c r="B32" s="289"/>
      <c r="C32" s="34"/>
      <c r="D32" s="34"/>
      <c r="E32" s="30" t="s">
        <v>44</v>
      </c>
      <c r="F32" s="31"/>
      <c r="G32" s="297" t="s">
        <v>23</v>
      </c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9"/>
      <c r="V32" s="19"/>
      <c r="W32" s="20"/>
      <c r="X32" s="21"/>
    </row>
    <row r="33" spans="1:24" ht="82.5" customHeight="1">
      <c r="A33" s="289"/>
      <c r="B33" s="289"/>
      <c r="C33" s="34"/>
      <c r="D33" s="34"/>
      <c r="E33" s="33" t="s">
        <v>45</v>
      </c>
      <c r="F33" s="31"/>
      <c r="G33" s="25" t="s">
        <v>21</v>
      </c>
      <c r="H33" s="26"/>
      <c r="I33" s="26"/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1</v>
      </c>
      <c r="U33" s="27">
        <v>1</v>
      </c>
      <c r="V33" s="19"/>
      <c r="W33" s="20"/>
      <c r="X33" s="21"/>
    </row>
    <row r="34" spans="1:24" ht="82.5" customHeight="1">
      <c r="A34" s="289"/>
      <c r="B34" s="289"/>
      <c r="C34" s="34"/>
      <c r="D34" s="34"/>
      <c r="E34" s="30" t="s">
        <v>46</v>
      </c>
      <c r="F34" s="31"/>
      <c r="G34" s="297" t="s">
        <v>23</v>
      </c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9"/>
      <c r="V34" s="19"/>
      <c r="W34" s="20"/>
      <c r="X34" s="21"/>
    </row>
    <row r="35" spans="1:24" ht="82.5" customHeight="1">
      <c r="A35" s="289"/>
      <c r="B35" s="289"/>
      <c r="C35" s="34"/>
      <c r="D35" s="34"/>
      <c r="E35" s="33" t="s">
        <v>47</v>
      </c>
      <c r="F35" s="31"/>
      <c r="G35" s="25" t="s">
        <v>25</v>
      </c>
      <c r="H35" s="26"/>
      <c r="I35" s="26"/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1</v>
      </c>
      <c r="P35" s="27">
        <v>1</v>
      </c>
      <c r="Q35" s="27">
        <v>1</v>
      </c>
      <c r="R35" s="27">
        <v>1</v>
      </c>
      <c r="S35" s="27">
        <v>1</v>
      </c>
      <c r="T35" s="27">
        <v>1</v>
      </c>
      <c r="U35" s="27">
        <v>1</v>
      </c>
      <c r="V35" s="19"/>
      <c r="W35" s="20"/>
      <c r="X35" s="21"/>
    </row>
    <row r="36" spans="1:24" ht="82.5" customHeight="1">
      <c r="A36" s="289"/>
      <c r="B36" s="289"/>
      <c r="C36" s="34"/>
      <c r="D36" s="34"/>
      <c r="E36" s="30" t="s">
        <v>48</v>
      </c>
      <c r="F36" s="31"/>
      <c r="G36" s="297" t="s">
        <v>23</v>
      </c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9"/>
      <c r="V36" s="19"/>
      <c r="W36" s="20"/>
      <c r="X36" s="21"/>
    </row>
    <row r="37" spans="1:24" ht="13.5" customHeight="1">
      <c r="A37" s="308" t="s">
        <v>49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19"/>
      <c r="W37" s="20"/>
      <c r="X37" s="21"/>
    </row>
    <row r="38" spans="1:24" ht="82.5" customHeight="1">
      <c r="A38" s="289"/>
      <c r="B38" s="289"/>
      <c r="C38" s="35"/>
      <c r="D38" s="35"/>
      <c r="E38" s="33" t="s">
        <v>50</v>
      </c>
      <c r="F38" s="24"/>
      <c r="G38" s="25" t="s">
        <v>21</v>
      </c>
      <c r="H38" s="26"/>
      <c r="I38" s="26"/>
      <c r="J38" s="27">
        <v>1</v>
      </c>
      <c r="K38" s="27">
        <v>1</v>
      </c>
      <c r="L38" s="27">
        <v>1</v>
      </c>
      <c r="M38" s="27">
        <v>1</v>
      </c>
      <c r="N38" s="27">
        <v>1</v>
      </c>
      <c r="O38" s="27">
        <v>1</v>
      </c>
      <c r="P38" s="27">
        <v>1</v>
      </c>
      <c r="Q38" s="27">
        <v>1</v>
      </c>
      <c r="R38" s="27">
        <v>1</v>
      </c>
      <c r="S38" s="27">
        <v>1</v>
      </c>
      <c r="T38" s="27">
        <v>1</v>
      </c>
      <c r="U38" s="27">
        <v>1</v>
      </c>
      <c r="V38" s="19"/>
      <c r="W38" s="20"/>
      <c r="X38" s="21"/>
    </row>
    <row r="39" spans="1:24" ht="82.5" customHeight="1">
      <c r="A39" s="289"/>
      <c r="B39" s="289"/>
      <c r="C39" s="34"/>
      <c r="D39" s="34"/>
      <c r="E39" s="30" t="s">
        <v>51</v>
      </c>
      <c r="F39" s="31"/>
      <c r="G39" s="297" t="s">
        <v>23</v>
      </c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9"/>
      <c r="V39" s="19"/>
      <c r="W39" s="20"/>
      <c r="X39" s="21"/>
    </row>
    <row r="40" spans="1:24" ht="82.5" customHeight="1">
      <c r="A40" s="289"/>
      <c r="B40" s="289"/>
      <c r="C40" s="34"/>
      <c r="D40" s="34"/>
      <c r="E40" s="33" t="s">
        <v>52</v>
      </c>
      <c r="F40" s="31"/>
      <c r="G40" s="25" t="s">
        <v>21</v>
      </c>
      <c r="H40" s="26"/>
      <c r="I40" s="26"/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19"/>
      <c r="W40" s="20"/>
      <c r="X40" s="21"/>
    </row>
    <row r="41" spans="1:24" ht="174" customHeight="1">
      <c r="A41" s="289"/>
      <c r="B41" s="289"/>
      <c r="C41" s="34"/>
      <c r="D41" s="34"/>
      <c r="E41" s="30" t="s">
        <v>53</v>
      </c>
      <c r="F41" s="31"/>
      <c r="G41" s="293" t="s">
        <v>54</v>
      </c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5"/>
      <c r="V41" s="19"/>
      <c r="W41" s="20"/>
      <c r="X41" s="21"/>
    </row>
    <row r="42" spans="1:24" ht="82.5" customHeight="1">
      <c r="A42" s="289"/>
      <c r="B42" s="289"/>
      <c r="C42" s="34"/>
      <c r="D42" s="34"/>
      <c r="E42" s="33" t="s">
        <v>55</v>
      </c>
      <c r="F42" s="31"/>
      <c r="G42" s="25" t="s">
        <v>21</v>
      </c>
      <c r="H42" s="26"/>
      <c r="I42" s="26"/>
      <c r="J42" s="27">
        <v>1</v>
      </c>
      <c r="K42" s="27">
        <v>1</v>
      </c>
      <c r="L42" s="27">
        <v>1</v>
      </c>
      <c r="M42" s="27">
        <v>1</v>
      </c>
      <c r="N42" s="27">
        <v>1</v>
      </c>
      <c r="O42" s="27">
        <v>1</v>
      </c>
      <c r="P42" s="27">
        <v>1</v>
      </c>
      <c r="Q42" s="27">
        <v>1</v>
      </c>
      <c r="R42" s="27">
        <v>1</v>
      </c>
      <c r="S42" s="27">
        <v>1</v>
      </c>
      <c r="T42" s="27">
        <v>1</v>
      </c>
      <c r="U42" s="27">
        <v>1</v>
      </c>
      <c r="V42" s="19"/>
      <c r="W42" s="20"/>
      <c r="X42" s="21"/>
    </row>
    <row r="43" spans="1:24" ht="136.5" customHeight="1">
      <c r="A43" s="289"/>
      <c r="B43" s="289"/>
      <c r="C43" s="34"/>
      <c r="D43" s="34"/>
      <c r="E43" s="36" t="s">
        <v>56</v>
      </c>
      <c r="F43" s="31"/>
      <c r="G43" s="297" t="s">
        <v>23</v>
      </c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9"/>
      <c r="V43" s="19"/>
      <c r="W43" s="20"/>
      <c r="X43" s="21"/>
    </row>
    <row r="44" spans="1:24" ht="82.5" customHeight="1">
      <c r="A44" s="289"/>
      <c r="B44" s="289"/>
      <c r="C44" s="34"/>
      <c r="D44" s="34"/>
      <c r="E44" s="23" t="s">
        <v>57</v>
      </c>
      <c r="F44" s="31"/>
      <c r="G44" s="25" t="s">
        <v>58</v>
      </c>
      <c r="H44" s="26"/>
      <c r="I44" s="26"/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1</v>
      </c>
      <c r="R44" s="27">
        <v>1</v>
      </c>
      <c r="S44" s="27">
        <v>1</v>
      </c>
      <c r="T44" s="27">
        <v>1</v>
      </c>
      <c r="U44" s="27">
        <v>1</v>
      </c>
      <c r="V44" s="19"/>
      <c r="W44" s="20"/>
      <c r="X44" s="21"/>
    </row>
    <row r="45" spans="1:24" ht="236.25" customHeight="1">
      <c r="A45" s="289"/>
      <c r="B45" s="289"/>
      <c r="C45" s="34"/>
      <c r="D45" s="34"/>
      <c r="E45" s="30" t="s">
        <v>59</v>
      </c>
      <c r="F45" s="31"/>
      <c r="G45" s="297" t="s">
        <v>23</v>
      </c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9"/>
      <c r="V45" s="19"/>
      <c r="W45" s="20"/>
      <c r="X45" s="21"/>
    </row>
    <row r="46" spans="1:24" ht="82.5" customHeight="1">
      <c r="A46" s="289"/>
      <c r="B46" s="289"/>
      <c r="C46" s="34"/>
      <c r="D46" s="34"/>
      <c r="E46" s="33" t="s">
        <v>60</v>
      </c>
      <c r="F46" s="31"/>
      <c r="G46" s="25" t="s">
        <v>21</v>
      </c>
      <c r="H46" s="26"/>
      <c r="I46" s="26"/>
      <c r="J46" s="27">
        <v>1</v>
      </c>
      <c r="K46" s="27">
        <v>1</v>
      </c>
      <c r="L46" s="27">
        <v>1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1</v>
      </c>
      <c r="S46" s="27">
        <v>1</v>
      </c>
      <c r="T46" s="27">
        <v>1</v>
      </c>
      <c r="U46" s="27">
        <v>1</v>
      </c>
      <c r="V46" s="19"/>
      <c r="W46" s="20"/>
      <c r="X46" s="21"/>
    </row>
    <row r="47" spans="1:24" ht="82.5" customHeight="1">
      <c r="A47" s="289"/>
      <c r="B47" s="289"/>
      <c r="C47" s="34"/>
      <c r="D47" s="34"/>
      <c r="E47" s="36" t="s">
        <v>61</v>
      </c>
      <c r="F47" s="31"/>
      <c r="G47" s="297" t="s">
        <v>23</v>
      </c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9"/>
      <c r="V47" s="19"/>
      <c r="W47" s="20"/>
      <c r="X47" s="21"/>
    </row>
    <row r="48" spans="1:24" ht="82.5" customHeight="1">
      <c r="A48" s="289"/>
      <c r="B48" s="289"/>
      <c r="C48" s="34"/>
      <c r="D48" s="34"/>
      <c r="E48" s="23" t="s">
        <v>62</v>
      </c>
      <c r="F48" s="31"/>
      <c r="G48" s="25" t="s">
        <v>21</v>
      </c>
      <c r="H48" s="26"/>
      <c r="I48" s="26"/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  <c r="V48" s="19"/>
      <c r="W48" s="20"/>
      <c r="X48" s="21"/>
    </row>
    <row r="49" spans="1:24" ht="171" customHeight="1">
      <c r="A49" s="289"/>
      <c r="B49" s="289"/>
      <c r="C49" s="34"/>
      <c r="D49" s="34"/>
      <c r="E49" s="36" t="s">
        <v>63</v>
      </c>
      <c r="F49" s="31"/>
      <c r="G49" s="297" t="s">
        <v>23</v>
      </c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9"/>
      <c r="V49" s="19"/>
      <c r="W49" s="20"/>
      <c r="X49" s="21"/>
    </row>
    <row r="50" spans="1:24" ht="82.5" customHeight="1">
      <c r="A50" s="289"/>
      <c r="B50" s="289"/>
      <c r="C50" s="34"/>
      <c r="D50" s="34"/>
      <c r="E50" s="23" t="s">
        <v>64</v>
      </c>
      <c r="F50" s="31"/>
      <c r="G50" s="290" t="s">
        <v>65</v>
      </c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1"/>
      <c r="V50" s="19"/>
      <c r="W50" s="20"/>
      <c r="X50" s="21"/>
    </row>
    <row r="51" spans="1:24" ht="82.5" customHeight="1">
      <c r="A51" s="289"/>
      <c r="B51" s="289"/>
      <c r="C51" s="34"/>
      <c r="D51" s="34"/>
      <c r="E51" s="30" t="s">
        <v>66</v>
      </c>
      <c r="F51" s="31"/>
      <c r="G51" s="302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4"/>
      <c r="V51" s="19"/>
      <c r="W51" s="20"/>
      <c r="X51" s="21"/>
    </row>
    <row r="52" spans="1:24" ht="82.5" customHeight="1">
      <c r="A52" s="289"/>
      <c r="B52" s="289"/>
      <c r="C52" s="34"/>
      <c r="D52" s="34"/>
      <c r="E52" s="33" t="s">
        <v>67</v>
      </c>
      <c r="F52" s="31"/>
      <c r="G52" s="25" t="s">
        <v>68</v>
      </c>
      <c r="H52" s="26"/>
      <c r="I52" s="26"/>
      <c r="J52" s="27">
        <v>1</v>
      </c>
      <c r="K52" s="27">
        <v>1</v>
      </c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1</v>
      </c>
      <c r="V52" s="19"/>
      <c r="W52" s="20"/>
      <c r="X52" s="21"/>
    </row>
    <row r="53" spans="1:24" ht="82.5" customHeight="1">
      <c r="A53" s="289"/>
      <c r="B53" s="289"/>
      <c r="C53" s="34"/>
      <c r="D53" s="34"/>
      <c r="E53" s="36" t="s">
        <v>69</v>
      </c>
      <c r="F53" s="31"/>
      <c r="G53" s="293" t="s">
        <v>70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5"/>
      <c r="V53" s="19"/>
      <c r="W53" s="20"/>
      <c r="X53" s="21"/>
    </row>
    <row r="54" spans="1:24" s="40" customFormat="1" ht="18.75" customHeight="1">
      <c r="A54" s="305" t="s">
        <v>71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7"/>
      <c r="V54" s="37"/>
      <c r="W54" s="38"/>
      <c r="X54" s="39"/>
    </row>
    <row r="55" spans="1:24" s="46" customFormat="1" ht="82.5" customHeight="1">
      <c r="A55" s="289"/>
      <c r="B55" s="289"/>
      <c r="C55" s="41"/>
      <c r="D55" s="41"/>
      <c r="E55" s="42" t="s">
        <v>72</v>
      </c>
      <c r="F55" s="41"/>
      <c r="G55" s="290" t="s">
        <v>73</v>
      </c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2"/>
      <c r="V55" s="43"/>
      <c r="W55" s="44"/>
      <c r="X55" s="45"/>
    </row>
    <row r="56" spans="1:24" s="46" customFormat="1" ht="131.25" customHeight="1">
      <c r="A56" s="289"/>
      <c r="B56" s="289"/>
      <c r="C56" s="41"/>
      <c r="D56" s="41"/>
      <c r="E56" s="47" t="s">
        <v>74</v>
      </c>
      <c r="F56" s="41"/>
      <c r="G56" s="293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5"/>
      <c r="V56" s="43"/>
      <c r="W56" s="44"/>
      <c r="X56" s="45"/>
    </row>
    <row r="57" spans="1:24" s="46" customFormat="1" ht="82.5" customHeight="1">
      <c r="A57" s="289"/>
      <c r="B57" s="289"/>
      <c r="C57" s="41"/>
      <c r="D57" s="41"/>
      <c r="E57" s="48" t="s">
        <v>75</v>
      </c>
      <c r="F57" s="41"/>
      <c r="G57" s="290" t="s">
        <v>76</v>
      </c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2"/>
      <c r="V57" s="43"/>
      <c r="W57" s="44"/>
      <c r="X57" s="45"/>
    </row>
    <row r="58" spans="1:24" s="46" customFormat="1" ht="126" customHeight="1">
      <c r="A58" s="289"/>
      <c r="B58" s="289"/>
      <c r="C58" s="49"/>
      <c r="D58" s="50"/>
      <c r="E58" s="47" t="s">
        <v>77</v>
      </c>
      <c r="F58" s="51"/>
      <c r="G58" s="293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5"/>
      <c r="V58" s="43"/>
      <c r="W58" s="44"/>
      <c r="X58" s="45"/>
    </row>
    <row r="59" spans="1:24" s="46" customFormat="1" ht="82.5" customHeight="1">
      <c r="A59" s="289"/>
      <c r="B59" s="289"/>
      <c r="C59" s="41"/>
      <c r="D59" s="41"/>
      <c r="E59" s="48" t="s">
        <v>78</v>
      </c>
      <c r="F59" s="41"/>
      <c r="G59" s="290" t="s">
        <v>79</v>
      </c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2"/>
      <c r="V59" s="43"/>
      <c r="W59" s="44"/>
      <c r="X59" s="45"/>
    </row>
    <row r="60" spans="1:24" s="46" customFormat="1" ht="108.75" customHeight="1">
      <c r="A60" s="289"/>
      <c r="B60" s="289"/>
      <c r="C60" s="41"/>
      <c r="D60" s="41"/>
      <c r="E60" s="47" t="s">
        <v>80</v>
      </c>
      <c r="F60" s="41"/>
      <c r="G60" s="293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5"/>
      <c r="V60" s="43"/>
      <c r="W60" s="44"/>
      <c r="X60" s="45"/>
    </row>
    <row r="61" spans="1:24" s="46" customFormat="1" ht="82.5" customHeight="1">
      <c r="A61" s="289"/>
      <c r="B61" s="289"/>
      <c r="C61" s="41"/>
      <c r="D61" s="41"/>
      <c r="E61" s="48" t="s">
        <v>81</v>
      </c>
      <c r="F61" s="41"/>
      <c r="G61" s="290" t="s">
        <v>82</v>
      </c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2"/>
      <c r="V61" s="43"/>
      <c r="W61" s="44"/>
      <c r="X61" s="45"/>
    </row>
    <row r="62" spans="1:24" s="46" customFormat="1" ht="82.5" customHeight="1">
      <c r="A62" s="289"/>
      <c r="B62" s="289"/>
      <c r="C62" s="41"/>
      <c r="D62" s="41"/>
      <c r="E62" s="52" t="s">
        <v>83</v>
      </c>
      <c r="F62" s="41"/>
      <c r="G62" s="293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5"/>
      <c r="V62" s="43"/>
      <c r="W62" s="44"/>
      <c r="X62" s="45"/>
    </row>
    <row r="63" spans="1:24" s="46" customFormat="1" ht="82.5" customHeight="1">
      <c r="A63" s="289"/>
      <c r="B63" s="289"/>
      <c r="C63" s="41"/>
      <c r="D63" s="41"/>
      <c r="E63" s="42" t="s">
        <v>84</v>
      </c>
      <c r="F63" s="41"/>
      <c r="G63" s="290" t="s">
        <v>82</v>
      </c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2"/>
      <c r="V63" s="43"/>
      <c r="W63" s="44"/>
      <c r="X63" s="45"/>
    </row>
    <row r="64" spans="1:24" s="46" customFormat="1" ht="82.5" customHeight="1">
      <c r="A64" s="289"/>
      <c r="B64" s="289"/>
      <c r="C64" s="41"/>
      <c r="D64" s="41"/>
      <c r="E64" s="47" t="s">
        <v>85</v>
      </c>
      <c r="F64" s="41"/>
      <c r="G64" s="293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5"/>
      <c r="V64" s="43"/>
      <c r="W64" s="44"/>
      <c r="X64" s="45"/>
    </row>
    <row r="65" spans="1:24" s="46" customFormat="1" ht="82.5" customHeight="1">
      <c r="A65" s="289"/>
      <c r="B65" s="289"/>
      <c r="C65" s="41"/>
      <c r="D65" s="41"/>
      <c r="E65" s="48" t="s">
        <v>86</v>
      </c>
      <c r="F65" s="41"/>
      <c r="G65" s="290" t="s">
        <v>87</v>
      </c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2"/>
      <c r="V65" s="43"/>
      <c r="W65" s="44"/>
      <c r="X65" s="45"/>
    </row>
    <row r="66" spans="1:24" s="46" customFormat="1" ht="82.5" customHeight="1">
      <c r="A66" s="289"/>
      <c r="B66" s="289"/>
      <c r="C66" s="41"/>
      <c r="D66" s="41"/>
      <c r="E66" s="50"/>
      <c r="F66" s="41"/>
      <c r="G66" s="293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5"/>
      <c r="V66" s="43"/>
      <c r="W66" s="44"/>
      <c r="X66" s="45"/>
    </row>
    <row r="67" spans="1:24" s="55" customFormat="1" ht="83.25" customHeight="1">
      <c r="A67" s="296" t="s">
        <v>88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53"/>
      <c r="W67" s="54"/>
      <c r="X67" s="45"/>
    </row>
    <row r="68" spans="1:24" s="55" customFormat="1" ht="27.75" customHeight="1">
      <c r="A68" s="296" t="s">
        <v>89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53"/>
      <c r="W68" s="54"/>
      <c r="X68" s="45"/>
    </row>
    <row r="69" spans="1:24" s="46" customFormat="1" ht="8.25" customHeight="1">
      <c r="A69" s="281" t="s">
        <v>90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3"/>
      <c r="V69" s="43"/>
      <c r="W69" s="44"/>
      <c r="X69" s="45"/>
    </row>
    <row r="70" spans="1:24" s="61" customFormat="1" ht="27" customHeight="1" collapsed="1">
      <c r="A70" s="56"/>
      <c r="B70" s="57"/>
      <c r="C70" s="58"/>
      <c r="D70" s="58"/>
      <c r="E70" s="59" t="s">
        <v>91</v>
      </c>
      <c r="F70" s="60"/>
      <c r="G70" s="60"/>
      <c r="H70" s="60"/>
      <c r="I70" s="60"/>
      <c r="J70" s="14">
        <v>42370</v>
      </c>
      <c r="K70" s="14">
        <v>42401</v>
      </c>
      <c r="L70" s="14">
        <v>42430</v>
      </c>
      <c r="M70" s="14">
        <v>42461</v>
      </c>
      <c r="N70" s="15">
        <v>42491</v>
      </c>
      <c r="O70" s="15">
        <v>42522</v>
      </c>
      <c r="P70" s="15">
        <v>42552</v>
      </c>
      <c r="Q70" s="15">
        <v>42583</v>
      </c>
      <c r="R70" s="15">
        <v>42614</v>
      </c>
      <c r="S70" s="14">
        <v>42644</v>
      </c>
      <c r="T70" s="14">
        <v>42675</v>
      </c>
      <c r="U70" s="14">
        <v>42705</v>
      </c>
      <c r="V70" s="60"/>
      <c r="W70" s="60"/>
      <c r="X70" s="60"/>
    </row>
    <row r="71" spans="1:24" s="46" customFormat="1" ht="8.25" customHeight="1" hidden="1" outlineLevel="1">
      <c r="A71" s="62"/>
      <c r="B71" s="63" t="s">
        <v>92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4"/>
      <c r="V71" s="43"/>
      <c r="W71" s="44"/>
      <c r="X71" s="45"/>
    </row>
    <row r="72" spans="1:24" s="79" customFormat="1" ht="12" customHeight="1">
      <c r="A72" s="65">
        <v>1</v>
      </c>
      <c r="B72" s="66" t="s">
        <v>93</v>
      </c>
      <c r="C72" s="67">
        <v>6623.5</v>
      </c>
      <c r="D72" s="68">
        <f>(C72*1.85*12)/1000</f>
        <v>147.04170000000002</v>
      </c>
      <c r="E72" s="69" t="s">
        <v>94</v>
      </c>
      <c r="F72" s="69" t="s">
        <v>95</v>
      </c>
      <c r="G72" s="69">
        <v>2</v>
      </c>
      <c r="H72" s="69">
        <v>25</v>
      </c>
      <c r="I72" s="70">
        <v>50</v>
      </c>
      <c r="J72" s="71"/>
      <c r="K72" s="72"/>
      <c r="L72" s="72"/>
      <c r="M72" s="72"/>
      <c r="N72" s="73">
        <f>I72</f>
        <v>50</v>
      </c>
      <c r="O72" s="74"/>
      <c r="P72" s="75"/>
      <c r="Q72" s="74"/>
      <c r="R72" s="74"/>
      <c r="S72" s="72"/>
      <c r="T72" s="72"/>
      <c r="U72" s="72"/>
      <c r="V72" s="76">
        <f>SUM(I72:I78)</f>
        <v>114.612</v>
      </c>
      <c r="W72" s="77">
        <f>D72-V72</f>
        <v>32.429700000000025</v>
      </c>
      <c r="X72" s="78" t="str">
        <f>IF(W72&gt;0,"НЕДОВЫПОЛНЕНИЕ",IF(W72&lt;0,"ПЕРЕРАСХОД"))</f>
        <v>НЕДОВЫПОЛНЕНИЕ</v>
      </c>
    </row>
    <row r="73" spans="1:24" s="79" customFormat="1" ht="12" customHeight="1">
      <c r="A73" s="65"/>
      <c r="B73" s="80"/>
      <c r="C73" s="67"/>
      <c r="D73" s="68"/>
      <c r="E73" s="69" t="s">
        <v>96</v>
      </c>
      <c r="F73" s="69" t="s">
        <v>97</v>
      </c>
      <c r="G73" s="69">
        <v>57.6</v>
      </c>
      <c r="H73" s="69">
        <v>370</v>
      </c>
      <c r="I73" s="70">
        <v>21.312</v>
      </c>
      <c r="J73" s="71"/>
      <c r="K73" s="72"/>
      <c r="L73" s="72"/>
      <c r="M73" s="72"/>
      <c r="N73" s="73">
        <f>I73</f>
        <v>21.312</v>
      </c>
      <c r="O73" s="74"/>
      <c r="P73" s="74"/>
      <c r="Q73" s="74"/>
      <c r="R73" s="74"/>
      <c r="S73" s="72"/>
      <c r="T73" s="72"/>
      <c r="U73" s="72"/>
      <c r="V73" s="81"/>
      <c r="W73" s="77"/>
      <c r="X73" s="78"/>
    </row>
    <row r="74" spans="1:24" s="79" customFormat="1" ht="12" customHeight="1">
      <c r="A74" s="82"/>
      <c r="B74" s="19"/>
      <c r="C74" s="20"/>
      <c r="D74" s="20"/>
      <c r="E74" s="83"/>
      <c r="F74" s="83"/>
      <c r="G74" s="83"/>
      <c r="H74" s="83"/>
      <c r="I74" s="84"/>
      <c r="J74" s="83"/>
      <c r="K74" s="83"/>
      <c r="L74" s="83"/>
      <c r="M74" s="72"/>
      <c r="N74" s="74"/>
      <c r="O74" s="74"/>
      <c r="P74" s="74"/>
      <c r="Q74" s="74"/>
      <c r="R74" s="74"/>
      <c r="S74" s="73">
        <v>12.16</v>
      </c>
      <c r="T74" s="72"/>
      <c r="U74" s="72"/>
      <c r="V74" s="81"/>
      <c r="W74" s="77"/>
      <c r="X74" s="78"/>
    </row>
    <row r="75" spans="1:24" s="79" customFormat="1" ht="12" customHeight="1">
      <c r="A75" s="65"/>
      <c r="B75" s="80"/>
      <c r="C75" s="67"/>
      <c r="D75" s="68"/>
      <c r="E75" s="69" t="s">
        <v>98</v>
      </c>
      <c r="F75" s="69" t="s">
        <v>99</v>
      </c>
      <c r="G75" s="69">
        <v>8</v>
      </c>
      <c r="H75" s="69">
        <v>900</v>
      </c>
      <c r="I75" s="70">
        <v>7.2</v>
      </c>
      <c r="J75" s="71"/>
      <c r="K75" s="72"/>
      <c r="L75" s="72"/>
      <c r="M75" s="72"/>
      <c r="N75" s="74"/>
      <c r="O75" s="74"/>
      <c r="P75" s="74"/>
      <c r="Q75" s="74"/>
      <c r="R75" s="74"/>
      <c r="S75" s="73">
        <v>7.2</v>
      </c>
      <c r="T75" s="72"/>
      <c r="U75" s="72"/>
      <c r="V75" s="81"/>
      <c r="W75" s="77"/>
      <c r="X75" s="78"/>
    </row>
    <row r="76" spans="1:24" s="79" customFormat="1" ht="12" customHeight="1">
      <c r="A76" s="65"/>
      <c r="B76" s="80"/>
      <c r="C76" s="67"/>
      <c r="D76" s="68"/>
      <c r="E76" s="69" t="s">
        <v>100</v>
      </c>
      <c r="F76" s="69" t="s">
        <v>99</v>
      </c>
      <c r="G76" s="69">
        <v>24</v>
      </c>
      <c r="H76" s="69">
        <v>900</v>
      </c>
      <c r="I76" s="70">
        <v>21.6</v>
      </c>
      <c r="J76" s="71"/>
      <c r="K76" s="72"/>
      <c r="L76" s="72"/>
      <c r="M76" s="72"/>
      <c r="N76" s="74"/>
      <c r="O76" s="74"/>
      <c r="P76" s="74"/>
      <c r="Q76" s="74"/>
      <c r="R76" s="74"/>
      <c r="S76" s="73">
        <v>21.6</v>
      </c>
      <c r="T76" s="72"/>
      <c r="U76" s="72"/>
      <c r="V76" s="81"/>
      <c r="W76" s="77"/>
      <c r="X76" s="78"/>
    </row>
    <row r="77" spans="1:24" s="79" customFormat="1" ht="12" customHeight="1">
      <c r="A77" s="65"/>
      <c r="B77" s="80"/>
      <c r="C77" s="67"/>
      <c r="D77" s="68"/>
      <c r="E77" s="69" t="s">
        <v>101</v>
      </c>
      <c r="F77" s="69" t="s">
        <v>99</v>
      </c>
      <c r="G77" s="69">
        <v>10</v>
      </c>
      <c r="H77" s="69">
        <v>800</v>
      </c>
      <c r="I77" s="70">
        <v>8</v>
      </c>
      <c r="J77" s="71"/>
      <c r="K77" s="72"/>
      <c r="L77" s="72"/>
      <c r="M77" s="72"/>
      <c r="N77" s="74"/>
      <c r="O77" s="74"/>
      <c r="P77" s="74"/>
      <c r="Q77" s="74"/>
      <c r="R77" s="74"/>
      <c r="S77" s="73">
        <v>8</v>
      </c>
      <c r="T77" s="72"/>
      <c r="U77" s="72"/>
      <c r="V77" s="81"/>
      <c r="W77" s="77"/>
      <c r="X77" s="78"/>
    </row>
    <row r="78" spans="1:24" s="79" customFormat="1" ht="12" customHeight="1">
      <c r="A78" s="65"/>
      <c r="B78" s="80"/>
      <c r="C78" s="67"/>
      <c r="D78" s="68"/>
      <c r="E78" s="69" t="s">
        <v>102</v>
      </c>
      <c r="F78" s="69" t="s">
        <v>99</v>
      </c>
      <c r="G78" s="69">
        <v>5</v>
      </c>
      <c r="H78" s="69">
        <v>1300</v>
      </c>
      <c r="I78" s="70">
        <v>6.5</v>
      </c>
      <c r="J78" s="71"/>
      <c r="K78" s="72"/>
      <c r="L78" s="72"/>
      <c r="M78" s="72"/>
      <c r="N78" s="74"/>
      <c r="O78" s="74"/>
      <c r="P78" s="74"/>
      <c r="Q78" s="74"/>
      <c r="R78" s="74"/>
      <c r="S78" s="73">
        <v>6.5</v>
      </c>
      <c r="T78" s="72"/>
      <c r="U78" s="72"/>
      <c r="V78" s="81"/>
      <c r="W78" s="77"/>
      <c r="X78" s="78"/>
    </row>
    <row r="79" spans="1:24" s="79" customFormat="1" ht="12" customHeight="1">
      <c r="A79" s="65">
        <v>2</v>
      </c>
      <c r="B79" s="66" t="s">
        <v>103</v>
      </c>
      <c r="C79" s="67">
        <v>3532.5000000000005</v>
      </c>
      <c r="D79" s="68">
        <f>(C79*1.85*12)/1000</f>
        <v>78.42150000000001</v>
      </c>
      <c r="E79" s="85" t="s">
        <v>104</v>
      </c>
      <c r="F79" s="85" t="s">
        <v>105</v>
      </c>
      <c r="G79" s="85">
        <v>156</v>
      </c>
      <c r="H79" s="85">
        <v>180</v>
      </c>
      <c r="I79" s="70">
        <v>28.08</v>
      </c>
      <c r="J79" s="71"/>
      <c r="K79" s="71"/>
      <c r="L79" s="73">
        <f>I79</f>
        <v>28.08</v>
      </c>
      <c r="M79" s="72"/>
      <c r="N79" s="74"/>
      <c r="O79" s="74"/>
      <c r="P79" s="74"/>
      <c r="Q79" s="74"/>
      <c r="R79" s="74"/>
      <c r="S79" s="72"/>
      <c r="T79" s="72"/>
      <c r="U79" s="72"/>
      <c r="V79" s="76">
        <f>SUM(I79:I87)</f>
        <v>88.6</v>
      </c>
      <c r="W79" s="86">
        <f>D79-V79</f>
        <v>-10.178499999999985</v>
      </c>
      <c r="X79" s="78" t="str">
        <f>IF(W79&gt;0,"НЕДОВЫПОЛНЕНИЕ",IF(W79&lt;0,"ПЕРЕРАСХОД"))</f>
        <v>ПЕРЕРАСХОД</v>
      </c>
    </row>
    <row r="80" spans="1:24" s="79" customFormat="1" ht="12" customHeight="1">
      <c r="A80" s="65"/>
      <c r="B80" s="80"/>
      <c r="C80" s="67"/>
      <c r="D80" s="68"/>
      <c r="E80" s="87" t="s">
        <v>106</v>
      </c>
      <c r="F80" s="87" t="s">
        <v>107</v>
      </c>
      <c r="G80" s="88">
        <v>22</v>
      </c>
      <c r="H80" s="88">
        <v>760</v>
      </c>
      <c r="I80" s="70">
        <v>16.72</v>
      </c>
      <c r="J80" s="71"/>
      <c r="K80" s="71"/>
      <c r="L80" s="72"/>
      <c r="M80" s="72"/>
      <c r="N80" s="73">
        <f>I80</f>
        <v>16.72</v>
      </c>
      <c r="O80" s="74"/>
      <c r="P80" s="74"/>
      <c r="Q80" s="74"/>
      <c r="R80" s="74"/>
      <c r="S80" s="72"/>
      <c r="T80" s="72"/>
      <c r="U80" s="72"/>
      <c r="V80" s="89"/>
      <c r="W80" s="77"/>
      <c r="X80" s="90"/>
    </row>
    <row r="81" spans="1:24" s="79" customFormat="1" ht="12" customHeight="1">
      <c r="A81" s="65"/>
      <c r="B81" s="80"/>
      <c r="C81" s="67"/>
      <c r="D81" s="68"/>
      <c r="E81" s="85" t="s">
        <v>108</v>
      </c>
      <c r="F81" s="85" t="s">
        <v>99</v>
      </c>
      <c r="G81" s="85">
        <v>4</v>
      </c>
      <c r="H81" s="85">
        <v>1300</v>
      </c>
      <c r="I81" s="70">
        <v>5.2</v>
      </c>
      <c r="J81" s="71"/>
      <c r="K81" s="72"/>
      <c r="L81" s="71"/>
      <c r="M81" s="72"/>
      <c r="N81" s="74"/>
      <c r="O81" s="74"/>
      <c r="P81" s="74"/>
      <c r="Q81" s="74"/>
      <c r="R81" s="73">
        <v>5.2</v>
      </c>
      <c r="S81" s="72"/>
      <c r="T81" s="72"/>
      <c r="U81" s="72"/>
      <c r="V81" s="89"/>
      <c r="W81" s="77"/>
      <c r="X81" s="90"/>
    </row>
    <row r="82" spans="1:24" s="79" customFormat="1" ht="12" customHeight="1">
      <c r="A82" s="65"/>
      <c r="B82" s="80"/>
      <c r="C82" s="67"/>
      <c r="D82" s="68"/>
      <c r="E82" s="85" t="s">
        <v>109</v>
      </c>
      <c r="F82" s="85" t="s">
        <v>99</v>
      </c>
      <c r="G82" s="85">
        <v>7</v>
      </c>
      <c r="H82" s="85">
        <v>900</v>
      </c>
      <c r="I82" s="70">
        <v>6.3</v>
      </c>
      <c r="J82" s="71"/>
      <c r="K82" s="72"/>
      <c r="L82" s="71"/>
      <c r="M82" s="72"/>
      <c r="N82" s="74"/>
      <c r="O82" s="74"/>
      <c r="P82" s="74"/>
      <c r="Q82" s="74"/>
      <c r="R82" s="73">
        <v>6.3</v>
      </c>
      <c r="S82" s="72"/>
      <c r="T82" s="72"/>
      <c r="U82" s="72"/>
      <c r="V82" s="89"/>
      <c r="W82" s="77"/>
      <c r="X82" s="90"/>
    </row>
    <row r="83" spans="1:24" s="79" customFormat="1" ht="12" customHeight="1">
      <c r="A83" s="65"/>
      <c r="B83" s="80"/>
      <c r="C83" s="67"/>
      <c r="D83" s="68"/>
      <c r="E83" s="85" t="s">
        <v>110</v>
      </c>
      <c r="F83" s="85" t="s">
        <v>99</v>
      </c>
      <c r="G83" s="85">
        <v>2</v>
      </c>
      <c r="H83" s="85">
        <v>800</v>
      </c>
      <c r="I83" s="70" t="s">
        <v>111</v>
      </c>
      <c r="J83" s="71"/>
      <c r="K83" s="72"/>
      <c r="L83" s="71"/>
      <c r="M83" s="72"/>
      <c r="N83" s="74"/>
      <c r="O83" s="74"/>
      <c r="P83" s="74"/>
      <c r="Q83" s="74"/>
      <c r="R83" s="73">
        <v>1.6</v>
      </c>
      <c r="S83" s="72"/>
      <c r="T83" s="72"/>
      <c r="U83" s="72"/>
      <c r="V83" s="89"/>
      <c r="W83" s="77"/>
      <c r="X83" s="90"/>
    </row>
    <row r="84" spans="1:24" s="79" customFormat="1" ht="12" customHeight="1">
      <c r="A84" s="65"/>
      <c r="B84" s="80"/>
      <c r="C84" s="67"/>
      <c r="D84" s="68"/>
      <c r="E84" s="85" t="s">
        <v>112</v>
      </c>
      <c r="F84" s="85" t="s">
        <v>99</v>
      </c>
      <c r="G84" s="85">
        <v>16</v>
      </c>
      <c r="H84" s="85">
        <v>400</v>
      </c>
      <c r="I84" s="70">
        <v>6.4</v>
      </c>
      <c r="J84" s="71"/>
      <c r="K84" s="72"/>
      <c r="L84" s="71"/>
      <c r="M84" s="72"/>
      <c r="N84" s="74"/>
      <c r="O84" s="74"/>
      <c r="P84" s="74"/>
      <c r="Q84" s="74"/>
      <c r="R84" s="73">
        <v>6.4</v>
      </c>
      <c r="S84" s="72"/>
      <c r="T84" s="72"/>
      <c r="U84" s="72"/>
      <c r="V84" s="89"/>
      <c r="W84" s="77"/>
      <c r="X84" s="90"/>
    </row>
    <row r="85" spans="1:24" s="79" customFormat="1" ht="12" customHeight="1">
      <c r="A85" s="65"/>
      <c r="B85" s="80"/>
      <c r="C85" s="67"/>
      <c r="D85" s="68"/>
      <c r="E85" s="85" t="s">
        <v>113</v>
      </c>
      <c r="F85" s="85" t="s">
        <v>99</v>
      </c>
      <c r="G85" s="85">
        <v>3</v>
      </c>
      <c r="H85" s="85">
        <v>900</v>
      </c>
      <c r="I85" s="70">
        <v>2.7</v>
      </c>
      <c r="J85" s="71"/>
      <c r="K85" s="72"/>
      <c r="L85" s="71"/>
      <c r="M85" s="72"/>
      <c r="N85" s="74"/>
      <c r="O85" s="74"/>
      <c r="P85" s="74"/>
      <c r="Q85" s="74"/>
      <c r="R85" s="73">
        <v>2.7</v>
      </c>
      <c r="S85" s="72"/>
      <c r="T85" s="72"/>
      <c r="U85" s="72"/>
      <c r="V85" s="89"/>
      <c r="W85" s="77"/>
      <c r="X85" s="90"/>
    </row>
    <row r="86" spans="1:24" s="79" customFormat="1" ht="12" customHeight="1">
      <c r="A86" s="65"/>
      <c r="B86" s="80"/>
      <c r="C86" s="67"/>
      <c r="D86" s="68"/>
      <c r="E86" s="85" t="s">
        <v>114</v>
      </c>
      <c r="F86" s="85" t="s">
        <v>99</v>
      </c>
      <c r="G86" s="85">
        <v>2</v>
      </c>
      <c r="H86" s="85">
        <v>4100</v>
      </c>
      <c r="I86" s="70">
        <v>8.2</v>
      </c>
      <c r="J86" s="71"/>
      <c r="K86" s="72"/>
      <c r="L86" s="71"/>
      <c r="M86" s="72"/>
      <c r="N86" s="74"/>
      <c r="O86" s="74"/>
      <c r="P86" s="74"/>
      <c r="Q86" s="74"/>
      <c r="R86" s="73">
        <v>8.2</v>
      </c>
      <c r="S86" s="72"/>
      <c r="T86" s="72"/>
      <c r="U86" s="72"/>
      <c r="V86" s="89"/>
      <c r="W86" s="77"/>
      <c r="X86" s="90"/>
    </row>
    <row r="87" spans="1:24" s="79" customFormat="1" ht="12" customHeight="1">
      <c r="A87" s="65"/>
      <c r="B87" s="80"/>
      <c r="C87" s="67"/>
      <c r="D87" s="68"/>
      <c r="E87" s="91" t="s">
        <v>115</v>
      </c>
      <c r="F87" s="91" t="s">
        <v>116</v>
      </c>
      <c r="G87" s="91">
        <v>1</v>
      </c>
      <c r="H87" s="91">
        <v>15000</v>
      </c>
      <c r="I87" s="92">
        <v>15</v>
      </c>
      <c r="J87" s="71"/>
      <c r="K87" s="72"/>
      <c r="L87" s="71"/>
      <c r="M87" s="72"/>
      <c r="N87" s="74"/>
      <c r="O87" s="74"/>
      <c r="P87" s="74"/>
      <c r="Q87" s="74"/>
      <c r="R87" s="73">
        <v>15</v>
      </c>
      <c r="S87" s="72"/>
      <c r="T87" s="72"/>
      <c r="U87" s="72"/>
      <c r="V87" s="89"/>
      <c r="W87" s="77"/>
      <c r="X87" s="90"/>
    </row>
    <row r="88" spans="1:24" s="79" customFormat="1" ht="12" customHeight="1">
      <c r="A88" s="65"/>
      <c r="B88" s="80"/>
      <c r="C88" s="67"/>
      <c r="D88" s="68"/>
      <c r="E88" s="93" t="s">
        <v>117</v>
      </c>
      <c r="F88" s="93"/>
      <c r="G88" s="93">
        <v>8</v>
      </c>
      <c r="H88" s="93">
        <v>0.62</v>
      </c>
      <c r="I88" s="94">
        <f>G88*H88</f>
        <v>4.96</v>
      </c>
      <c r="J88" s="71"/>
      <c r="K88" s="72"/>
      <c r="L88" s="71"/>
      <c r="M88" s="72"/>
      <c r="N88" s="73">
        <f>I88</f>
        <v>4.96</v>
      </c>
      <c r="O88" s="74"/>
      <c r="P88" s="74"/>
      <c r="Q88" s="74"/>
      <c r="R88" s="75"/>
      <c r="S88" s="72"/>
      <c r="T88" s="72"/>
      <c r="U88" s="72"/>
      <c r="V88" s="89"/>
      <c r="W88" s="77"/>
      <c r="X88" s="90"/>
    </row>
    <row r="89" spans="1:24" s="79" customFormat="1" ht="12" customHeight="1">
      <c r="A89" s="65"/>
      <c r="B89" s="80"/>
      <c r="C89" s="67"/>
      <c r="D89" s="68"/>
      <c r="E89" s="93" t="s">
        <v>118</v>
      </c>
      <c r="F89" s="93"/>
      <c r="G89" s="93">
        <v>2</v>
      </c>
      <c r="H89" s="93">
        <v>4.1</v>
      </c>
      <c r="I89" s="94">
        <f>G89*H89</f>
        <v>8.2</v>
      </c>
      <c r="J89" s="71"/>
      <c r="K89" s="72"/>
      <c r="L89" s="71"/>
      <c r="M89" s="72"/>
      <c r="N89" s="95"/>
      <c r="O89" s="73">
        <f>I89</f>
        <v>8.2</v>
      </c>
      <c r="P89" s="74"/>
      <c r="Q89" s="74"/>
      <c r="R89" s="75"/>
      <c r="S89" s="72"/>
      <c r="T89" s="72"/>
      <c r="U89" s="72"/>
      <c r="V89" s="89"/>
      <c r="W89" s="77"/>
      <c r="X89" s="90"/>
    </row>
    <row r="90" spans="1:24" s="79" customFormat="1" ht="12" customHeight="1">
      <c r="A90" s="65"/>
      <c r="B90" s="80"/>
      <c r="C90" s="67"/>
      <c r="D90" s="68"/>
      <c r="E90" s="69" t="s">
        <v>119</v>
      </c>
      <c r="F90" s="69" t="s">
        <v>107</v>
      </c>
      <c r="G90" s="69">
        <v>16</v>
      </c>
      <c r="H90" s="69">
        <v>760</v>
      </c>
      <c r="I90" s="70">
        <v>12.16</v>
      </c>
      <c r="J90" s="71"/>
      <c r="K90" s="72"/>
      <c r="L90" s="72"/>
      <c r="M90" s="72"/>
      <c r="N90" s="74"/>
      <c r="O90" s="73">
        <f>I90</f>
        <v>12.16</v>
      </c>
      <c r="P90" s="74"/>
      <c r="Q90" s="74"/>
      <c r="R90" s="74"/>
      <c r="S90" s="72"/>
      <c r="T90" s="72"/>
      <c r="U90" s="72"/>
      <c r="V90" s="89">
        <f>SUM(I90:I94)</f>
        <v>86.25999999999999</v>
      </c>
      <c r="W90" s="77">
        <v>64.6</v>
      </c>
      <c r="X90" s="90"/>
    </row>
    <row r="91" spans="1:24" s="79" customFormat="1" ht="12" customHeight="1">
      <c r="A91" s="65"/>
      <c r="B91" s="80"/>
      <c r="C91" s="67"/>
      <c r="D91" s="68"/>
      <c r="E91" s="85" t="s">
        <v>120</v>
      </c>
      <c r="F91" s="85" t="s">
        <v>99</v>
      </c>
      <c r="G91" s="85">
        <v>1</v>
      </c>
      <c r="H91" s="85">
        <v>4100</v>
      </c>
      <c r="I91" s="70">
        <v>4.1</v>
      </c>
      <c r="J91" s="71"/>
      <c r="K91" s="72"/>
      <c r="L91" s="71"/>
      <c r="M91" s="73">
        <v>4.1</v>
      </c>
      <c r="N91" s="74"/>
      <c r="O91" s="74"/>
      <c r="P91" s="74"/>
      <c r="Q91" s="74"/>
      <c r="R91" s="74"/>
      <c r="S91" s="72"/>
      <c r="T91" s="72"/>
      <c r="U91" s="72"/>
      <c r="V91" s="89"/>
      <c r="W91" s="77"/>
      <c r="X91" s="90"/>
    </row>
    <row r="92" spans="1:24" s="79" customFormat="1" ht="12" customHeight="1">
      <c r="A92" s="65"/>
      <c r="B92" s="80"/>
      <c r="C92" s="67"/>
      <c r="D92" s="68"/>
      <c r="E92" s="85" t="s">
        <v>121</v>
      </c>
      <c r="F92" s="85" t="s">
        <v>105</v>
      </c>
      <c r="G92" s="85">
        <v>14</v>
      </c>
      <c r="H92" s="85">
        <v>750</v>
      </c>
      <c r="I92" s="70">
        <v>10.5</v>
      </c>
      <c r="J92" s="71"/>
      <c r="K92" s="72"/>
      <c r="L92" s="71"/>
      <c r="M92" s="73">
        <v>10.5</v>
      </c>
      <c r="N92" s="74"/>
      <c r="O92" s="74"/>
      <c r="P92" s="74"/>
      <c r="Q92" s="74"/>
      <c r="R92" s="74"/>
      <c r="S92" s="72"/>
      <c r="T92" s="72"/>
      <c r="U92" s="72"/>
      <c r="V92" s="89"/>
      <c r="W92" s="77"/>
      <c r="X92" s="90"/>
    </row>
    <row r="93" spans="1:24" s="79" customFormat="1" ht="12" customHeight="1">
      <c r="A93" s="65"/>
      <c r="B93" s="80"/>
      <c r="C93" s="67"/>
      <c r="D93" s="68"/>
      <c r="E93" s="85" t="s">
        <v>122</v>
      </c>
      <c r="F93" s="85" t="s">
        <v>99</v>
      </c>
      <c r="G93" s="85">
        <v>40</v>
      </c>
      <c r="H93" s="85">
        <v>1300</v>
      </c>
      <c r="I93" s="70">
        <v>52</v>
      </c>
      <c r="J93" s="71"/>
      <c r="K93" s="72"/>
      <c r="L93" s="71"/>
      <c r="M93" s="73">
        <v>52</v>
      </c>
      <c r="N93" s="74"/>
      <c r="O93" s="74"/>
      <c r="P93" s="74"/>
      <c r="Q93" s="74"/>
      <c r="R93" s="74"/>
      <c r="S93" s="72"/>
      <c r="T93" s="72"/>
      <c r="U93" s="72"/>
      <c r="V93" s="89"/>
      <c r="W93" s="77"/>
      <c r="X93" s="90"/>
    </row>
    <row r="94" spans="1:24" s="79" customFormat="1" ht="12" customHeight="1">
      <c r="A94" s="65"/>
      <c r="B94" s="80"/>
      <c r="C94" s="67"/>
      <c r="D94" s="68"/>
      <c r="E94" s="85" t="s">
        <v>123</v>
      </c>
      <c r="F94" s="85" t="s">
        <v>99</v>
      </c>
      <c r="G94" s="85">
        <v>2</v>
      </c>
      <c r="H94" s="85">
        <v>3750</v>
      </c>
      <c r="I94" s="70">
        <v>7.5</v>
      </c>
      <c r="J94" s="71"/>
      <c r="K94" s="72"/>
      <c r="L94" s="71"/>
      <c r="M94" s="73">
        <v>7.5</v>
      </c>
      <c r="N94" s="74"/>
      <c r="O94" s="74"/>
      <c r="P94" s="74"/>
      <c r="Q94" s="74"/>
      <c r="R94" s="74"/>
      <c r="S94" s="72"/>
      <c r="T94" s="72"/>
      <c r="U94" s="72"/>
      <c r="V94" s="89"/>
      <c r="W94" s="77"/>
      <c r="X94" s="90"/>
    </row>
    <row r="95" spans="1:24" s="79" customFormat="1" ht="12" customHeight="1">
      <c r="A95" s="65">
        <v>4</v>
      </c>
      <c r="B95" s="66" t="s">
        <v>124</v>
      </c>
      <c r="C95" s="67">
        <v>3420.7000000000007</v>
      </c>
      <c r="D95" s="68">
        <f>(C95*1.85*12)/1000</f>
        <v>75.93954000000002</v>
      </c>
      <c r="E95" s="96" t="s">
        <v>125</v>
      </c>
      <c r="F95" s="96" t="s">
        <v>99</v>
      </c>
      <c r="G95" s="96">
        <v>2</v>
      </c>
      <c r="H95" s="96">
        <v>3000</v>
      </c>
      <c r="I95" s="97">
        <v>6</v>
      </c>
      <c r="J95" s="71"/>
      <c r="K95" s="98"/>
      <c r="L95" s="95"/>
      <c r="M95" s="99">
        <f>I95</f>
        <v>6</v>
      </c>
      <c r="N95" s="75"/>
      <c r="O95" s="100"/>
      <c r="P95" s="100"/>
      <c r="Q95" s="100"/>
      <c r="R95" s="100"/>
      <c r="S95" s="98"/>
      <c r="T95" s="98"/>
      <c r="U95" s="98"/>
      <c r="V95" s="89">
        <f>SUM(I95:I96)</f>
        <v>10.8</v>
      </c>
      <c r="W95" s="77">
        <f>D95-V95</f>
        <v>65.13954000000003</v>
      </c>
      <c r="X95" s="78" t="str">
        <f>IF(W95&gt;0,"НЕДОВЫПОЛНЕНИЕ",IF(W95&lt;0,"ПЕРЕРАСХОД"))</f>
        <v>НЕДОВЫПОЛНЕНИЕ</v>
      </c>
    </row>
    <row r="96" spans="1:24" s="79" customFormat="1" ht="12" customHeight="1">
      <c r="A96" s="65"/>
      <c r="B96" s="80"/>
      <c r="C96" s="67"/>
      <c r="D96" s="68"/>
      <c r="E96" s="96" t="s">
        <v>126</v>
      </c>
      <c r="F96" s="96" t="s">
        <v>127</v>
      </c>
      <c r="G96" s="96">
        <v>6</v>
      </c>
      <c r="H96" s="96">
        <v>800</v>
      </c>
      <c r="I96" s="97">
        <v>4.8</v>
      </c>
      <c r="J96" s="71"/>
      <c r="K96" s="98"/>
      <c r="L96" s="98"/>
      <c r="M96" s="71"/>
      <c r="N96" s="99">
        <f>I96</f>
        <v>4.8</v>
      </c>
      <c r="O96" s="100"/>
      <c r="P96" s="100"/>
      <c r="Q96" s="100"/>
      <c r="R96" s="100"/>
      <c r="S96" s="98"/>
      <c r="T96" s="98"/>
      <c r="U96" s="98"/>
      <c r="V96" s="89"/>
      <c r="W96" s="77"/>
      <c r="X96" s="90"/>
    </row>
    <row r="97" spans="1:24" s="79" customFormat="1" ht="12" customHeight="1">
      <c r="A97" s="65">
        <v>5</v>
      </c>
      <c r="B97" s="66" t="s">
        <v>128</v>
      </c>
      <c r="C97" s="67">
        <v>3388.6000000000004</v>
      </c>
      <c r="D97" s="68">
        <f>(C97*1.85*12)/1000</f>
        <v>75.22692</v>
      </c>
      <c r="E97" s="85" t="s">
        <v>129</v>
      </c>
      <c r="F97" s="85" t="s">
        <v>97</v>
      </c>
      <c r="G97" s="85">
        <v>20.7</v>
      </c>
      <c r="H97" s="85">
        <v>150</v>
      </c>
      <c r="I97" s="70">
        <v>3.105</v>
      </c>
      <c r="J97" s="71"/>
      <c r="K97" s="72"/>
      <c r="L97" s="72"/>
      <c r="M97" s="72"/>
      <c r="N97" s="101"/>
      <c r="O97" s="74"/>
      <c r="P97" s="74"/>
      <c r="Q97" s="74"/>
      <c r="R97" s="74"/>
      <c r="S97" s="73">
        <v>3.105</v>
      </c>
      <c r="T97" s="72"/>
      <c r="U97" s="72"/>
      <c r="V97" s="102">
        <f>SUM(I97:I102)</f>
        <v>29.985</v>
      </c>
      <c r="W97" s="77">
        <f>D97-V97</f>
        <v>45.24192000000001</v>
      </c>
      <c r="X97" s="78" t="str">
        <f>IF(W97&gt;0,"НЕДОВЫПОЛНЕНИЕ",IF(W97&lt;0,"ПЕРЕРАСХОД"))</f>
        <v>НЕДОВЫПОЛНЕНИЕ</v>
      </c>
    </row>
    <row r="98" spans="1:24" s="79" customFormat="1" ht="12" customHeight="1">
      <c r="A98" s="65"/>
      <c r="B98" s="80"/>
      <c r="C98" s="67"/>
      <c r="D98" s="68"/>
      <c r="E98" s="85" t="s">
        <v>130</v>
      </c>
      <c r="F98" s="85" t="s">
        <v>131</v>
      </c>
      <c r="G98" s="85">
        <v>8</v>
      </c>
      <c r="H98" s="85">
        <v>760</v>
      </c>
      <c r="I98" s="70">
        <v>6.08</v>
      </c>
      <c r="J98" s="71"/>
      <c r="K98" s="72"/>
      <c r="L98" s="72"/>
      <c r="M98" s="72"/>
      <c r="N98" s="73">
        <f>I98</f>
        <v>6.08</v>
      </c>
      <c r="O98" s="74"/>
      <c r="P98" s="74"/>
      <c r="Q98" s="74"/>
      <c r="R98" s="74"/>
      <c r="S98" s="72"/>
      <c r="T98" s="72"/>
      <c r="U98" s="72"/>
      <c r="V98" s="89"/>
      <c r="W98" s="77"/>
      <c r="X98" s="90"/>
    </row>
    <row r="99" spans="1:24" s="79" customFormat="1" ht="12" customHeight="1">
      <c r="A99" s="65"/>
      <c r="B99" s="80"/>
      <c r="C99" s="67"/>
      <c r="D99" s="68"/>
      <c r="E99" s="85" t="s">
        <v>108</v>
      </c>
      <c r="F99" s="85" t="s">
        <v>99</v>
      </c>
      <c r="G99" s="85">
        <v>2</v>
      </c>
      <c r="H99" s="85">
        <v>1300</v>
      </c>
      <c r="I99" s="70">
        <v>2.6</v>
      </c>
      <c r="J99" s="71"/>
      <c r="K99" s="72"/>
      <c r="L99" s="72"/>
      <c r="M99" s="95"/>
      <c r="N99" s="73">
        <v>2.6</v>
      </c>
      <c r="O99" s="74"/>
      <c r="P99" s="74"/>
      <c r="Q99" s="74"/>
      <c r="R99" s="74"/>
      <c r="S99" s="72"/>
      <c r="T99" s="72"/>
      <c r="U99" s="72"/>
      <c r="V99" s="89"/>
      <c r="W99" s="77"/>
      <c r="X99" s="90"/>
    </row>
    <row r="100" spans="1:24" s="79" customFormat="1" ht="12" customHeight="1">
      <c r="A100" s="65"/>
      <c r="B100" s="80"/>
      <c r="C100" s="67"/>
      <c r="D100" s="68"/>
      <c r="E100" s="85" t="s">
        <v>101</v>
      </c>
      <c r="F100" s="85" t="s">
        <v>99</v>
      </c>
      <c r="G100" s="85">
        <v>7</v>
      </c>
      <c r="H100" s="85">
        <v>800</v>
      </c>
      <c r="I100" s="70">
        <v>5.6</v>
      </c>
      <c r="J100" s="71"/>
      <c r="K100" s="72"/>
      <c r="L100" s="72"/>
      <c r="M100" s="95"/>
      <c r="N100" s="73">
        <v>5.6</v>
      </c>
      <c r="O100" s="74"/>
      <c r="P100" s="74"/>
      <c r="Q100" s="74"/>
      <c r="R100" s="74"/>
      <c r="S100" s="72"/>
      <c r="T100" s="72"/>
      <c r="U100" s="72"/>
      <c r="V100" s="89"/>
      <c r="W100" s="77"/>
      <c r="X100" s="90"/>
    </row>
    <row r="101" spans="1:24" s="79" customFormat="1" ht="12" customHeight="1">
      <c r="A101" s="65"/>
      <c r="B101" s="80"/>
      <c r="C101" s="67"/>
      <c r="D101" s="68"/>
      <c r="E101" s="85" t="s">
        <v>100</v>
      </c>
      <c r="F101" s="85" t="s">
        <v>99</v>
      </c>
      <c r="G101" s="85">
        <v>8</v>
      </c>
      <c r="H101" s="85">
        <v>900</v>
      </c>
      <c r="I101" s="70">
        <v>7.2</v>
      </c>
      <c r="J101" s="71"/>
      <c r="K101" s="72"/>
      <c r="L101" s="72"/>
      <c r="M101" s="95"/>
      <c r="N101" s="73">
        <v>7.2</v>
      </c>
      <c r="O101" s="74"/>
      <c r="P101" s="74"/>
      <c r="Q101" s="74"/>
      <c r="R101" s="74"/>
      <c r="S101" s="72"/>
      <c r="T101" s="72"/>
      <c r="U101" s="72"/>
      <c r="V101" s="89"/>
      <c r="W101" s="77"/>
      <c r="X101" s="90"/>
    </row>
    <row r="102" spans="1:24" s="79" customFormat="1" ht="12" customHeight="1">
      <c r="A102" s="65"/>
      <c r="B102" s="80"/>
      <c r="C102" s="67"/>
      <c r="D102" s="68"/>
      <c r="E102" s="85" t="s">
        <v>132</v>
      </c>
      <c r="F102" s="85" t="s">
        <v>99</v>
      </c>
      <c r="G102" s="85">
        <v>6</v>
      </c>
      <c r="H102" s="85">
        <v>900</v>
      </c>
      <c r="I102" s="70">
        <v>5.4</v>
      </c>
      <c r="J102" s="71"/>
      <c r="K102" s="72"/>
      <c r="L102" s="72"/>
      <c r="M102" s="95"/>
      <c r="N102" s="73">
        <v>5.4</v>
      </c>
      <c r="O102" s="74"/>
      <c r="P102" s="74"/>
      <c r="Q102" s="74"/>
      <c r="R102" s="74"/>
      <c r="S102" s="72"/>
      <c r="T102" s="72"/>
      <c r="U102" s="72"/>
      <c r="V102" s="89"/>
      <c r="W102" s="77"/>
      <c r="X102" s="90"/>
    </row>
    <row r="103" spans="1:24" s="79" customFormat="1" ht="12" customHeight="1">
      <c r="A103" s="65">
        <v>6</v>
      </c>
      <c r="B103" s="66" t="s">
        <v>133</v>
      </c>
      <c r="C103" s="67">
        <v>2092.2000000000003</v>
      </c>
      <c r="D103" s="68">
        <f>(C103*1.85*12)/1000</f>
        <v>46.44684000000001</v>
      </c>
      <c r="E103" s="96" t="s">
        <v>134</v>
      </c>
      <c r="F103" s="96" t="s">
        <v>135</v>
      </c>
      <c r="G103" s="96">
        <v>50</v>
      </c>
      <c r="H103" s="96">
        <v>620</v>
      </c>
      <c r="I103" s="97">
        <v>31</v>
      </c>
      <c r="J103" s="71"/>
      <c r="K103" s="98"/>
      <c r="L103" s="98"/>
      <c r="M103" s="98"/>
      <c r="N103" s="100"/>
      <c r="O103" s="99">
        <f>I103</f>
        <v>31</v>
      </c>
      <c r="P103" s="100"/>
      <c r="Q103" s="100"/>
      <c r="R103" s="100"/>
      <c r="S103" s="98"/>
      <c r="T103" s="98"/>
      <c r="U103" s="98"/>
      <c r="V103" s="89">
        <f>SUM(I103:I104)</f>
        <v>78.348</v>
      </c>
      <c r="W103" s="77">
        <f>D103-V103</f>
        <v>-31.90115999999999</v>
      </c>
      <c r="X103" s="78" t="str">
        <f>IF(W103&gt;0,"НЕДОВЫПОЛНЕНИЕ",IF(W103&lt;0,"ПЕРЕРАСХОД"))</f>
        <v>ПЕРЕРАСХОД</v>
      </c>
    </row>
    <row r="104" spans="1:24" s="79" customFormat="1" ht="12" customHeight="1">
      <c r="A104" s="65"/>
      <c r="B104" s="80"/>
      <c r="C104" s="67"/>
      <c r="D104" s="68"/>
      <c r="E104" s="96" t="s">
        <v>136</v>
      </c>
      <c r="F104" s="96" t="s">
        <v>105</v>
      </c>
      <c r="G104" s="96">
        <v>53.2</v>
      </c>
      <c r="H104" s="96">
        <v>890</v>
      </c>
      <c r="I104" s="97">
        <v>47.348</v>
      </c>
      <c r="J104" s="71"/>
      <c r="K104" s="98"/>
      <c r="L104" s="98"/>
      <c r="M104" s="98"/>
      <c r="N104" s="100"/>
      <c r="O104" s="99">
        <f>I104</f>
        <v>47.348</v>
      </c>
      <c r="P104" s="100"/>
      <c r="Q104" s="100"/>
      <c r="R104" s="100"/>
      <c r="S104" s="98"/>
      <c r="T104" s="98"/>
      <c r="U104" s="98"/>
      <c r="V104" s="89"/>
      <c r="W104" s="77"/>
      <c r="X104" s="90"/>
    </row>
    <row r="105" spans="1:24" s="79" customFormat="1" ht="12" customHeight="1">
      <c r="A105" s="65">
        <v>7</v>
      </c>
      <c r="B105" s="66" t="s">
        <v>137</v>
      </c>
      <c r="C105" s="67">
        <v>3211.7999999999993</v>
      </c>
      <c r="D105" s="68">
        <f>(C105*1.85*12)/1000</f>
        <v>71.30196</v>
      </c>
      <c r="E105" s="69" t="s">
        <v>138</v>
      </c>
      <c r="F105" s="69" t="s">
        <v>139</v>
      </c>
      <c r="G105" s="69">
        <v>3</v>
      </c>
      <c r="H105" s="69">
        <v>25000</v>
      </c>
      <c r="I105" s="70">
        <v>150</v>
      </c>
      <c r="J105" s="71"/>
      <c r="K105" s="72"/>
      <c r="L105" s="72"/>
      <c r="M105" s="72"/>
      <c r="N105" s="74"/>
      <c r="O105" s="74"/>
      <c r="P105" s="101"/>
      <c r="Q105" s="74"/>
      <c r="R105" s="73">
        <f>I105</f>
        <v>150</v>
      </c>
      <c r="S105" s="72"/>
      <c r="T105" s="72"/>
      <c r="U105" s="72"/>
      <c r="V105" s="103">
        <f>SUM(I105)</f>
        <v>150</v>
      </c>
      <c r="W105" s="77">
        <f>D105-V105</f>
        <v>-78.69804</v>
      </c>
      <c r="X105" s="78" t="str">
        <f>IF(W105&gt;0,"НЕДОВЫПОЛНЕНИЕ",IF(W105&lt;0,"ПЕРЕРАСХОД"))</f>
        <v>ПЕРЕРАСХОД</v>
      </c>
    </row>
    <row r="106" spans="1:24" s="79" customFormat="1" ht="12" customHeight="1">
      <c r="A106" s="65">
        <v>3</v>
      </c>
      <c r="B106" s="66" t="s">
        <v>140</v>
      </c>
      <c r="C106" s="67">
        <v>3377.1</v>
      </c>
      <c r="D106" s="68">
        <v>74.972</v>
      </c>
      <c r="E106" s="85" t="s">
        <v>141</v>
      </c>
      <c r="F106" s="85" t="s">
        <v>95</v>
      </c>
      <c r="G106" s="85">
        <v>2</v>
      </c>
      <c r="H106" s="85">
        <v>25000</v>
      </c>
      <c r="I106" s="70">
        <v>50</v>
      </c>
      <c r="J106" s="71"/>
      <c r="K106" s="72"/>
      <c r="L106" s="71"/>
      <c r="M106" s="72"/>
      <c r="N106" s="73"/>
      <c r="O106" s="74"/>
      <c r="P106" s="101"/>
      <c r="Q106" s="74"/>
      <c r="R106" s="95"/>
      <c r="S106" s="72"/>
      <c r="T106" s="72"/>
      <c r="U106" s="72"/>
      <c r="V106" s="103"/>
      <c r="W106" s="77"/>
      <c r="X106" s="78"/>
    </row>
    <row r="107" spans="1:24" s="79" customFormat="1" ht="12" customHeight="1">
      <c r="A107" s="65"/>
      <c r="B107" s="104"/>
      <c r="C107" s="67"/>
      <c r="D107" s="68"/>
      <c r="E107" s="69" t="s">
        <v>142</v>
      </c>
      <c r="F107" s="69"/>
      <c r="G107" s="69">
        <v>20</v>
      </c>
      <c r="H107" s="69">
        <v>0.62</v>
      </c>
      <c r="I107" s="70">
        <f>G107*H107</f>
        <v>12.4</v>
      </c>
      <c r="J107" s="71"/>
      <c r="K107" s="72"/>
      <c r="L107" s="72"/>
      <c r="M107" s="72"/>
      <c r="N107" s="73"/>
      <c r="O107" s="74"/>
      <c r="P107" s="101"/>
      <c r="Q107" s="74"/>
      <c r="R107" s="95"/>
      <c r="S107" s="72"/>
      <c r="T107" s="72"/>
      <c r="U107" s="72"/>
      <c r="V107" s="103"/>
      <c r="W107" s="77"/>
      <c r="X107" s="78"/>
    </row>
    <row r="108" spans="1:24" s="79" customFormat="1" ht="12" customHeight="1">
      <c r="A108" s="65">
        <v>8</v>
      </c>
      <c r="B108" s="66" t="s">
        <v>143</v>
      </c>
      <c r="C108" s="67">
        <v>3864.999999999998</v>
      </c>
      <c r="D108" s="68">
        <f>(C108*1.85*12)/1000</f>
        <v>85.80299999999997</v>
      </c>
      <c r="E108" s="105" t="s">
        <v>144</v>
      </c>
      <c r="F108" s="105" t="s">
        <v>145</v>
      </c>
      <c r="G108" s="105">
        <v>4</v>
      </c>
      <c r="H108" s="105">
        <v>19000</v>
      </c>
      <c r="I108" s="70">
        <v>76</v>
      </c>
      <c r="J108" s="71"/>
      <c r="K108" s="72"/>
      <c r="L108" s="72"/>
      <c r="M108" s="72"/>
      <c r="N108" s="74"/>
      <c r="O108" s="74"/>
      <c r="P108" s="74"/>
      <c r="Q108" s="73">
        <f>I108</f>
        <v>76</v>
      </c>
      <c r="R108" s="74"/>
      <c r="S108" s="72"/>
      <c r="T108" s="72"/>
      <c r="U108" s="72"/>
      <c r="V108" s="89">
        <f>SUM(I108:I111)</f>
        <v>115.2</v>
      </c>
      <c r="W108" s="77">
        <v>0.603</v>
      </c>
      <c r="X108" s="78" t="str">
        <f>IF(W108&gt;0,"НЕДОВЫПОЛНЕНИЕ",IF(W108&lt;0,"ПЕРЕРАСХОД"))</f>
        <v>НЕДОВЫПОЛНЕНИЕ</v>
      </c>
    </row>
    <row r="109" spans="1:24" s="79" customFormat="1" ht="12" customHeight="1">
      <c r="A109" s="65"/>
      <c r="B109" s="80"/>
      <c r="C109" s="67"/>
      <c r="D109" s="68"/>
      <c r="E109" s="91" t="s">
        <v>115</v>
      </c>
      <c r="F109" s="91" t="s">
        <v>116</v>
      </c>
      <c r="G109" s="91">
        <v>1</v>
      </c>
      <c r="H109" s="91">
        <v>15000</v>
      </c>
      <c r="I109" s="92">
        <v>15</v>
      </c>
      <c r="J109" s="71"/>
      <c r="K109" s="72"/>
      <c r="L109" s="72"/>
      <c r="M109" s="72"/>
      <c r="N109" s="74"/>
      <c r="O109" s="74"/>
      <c r="P109" s="74"/>
      <c r="Q109" s="73">
        <v>15</v>
      </c>
      <c r="R109" s="74"/>
      <c r="S109" s="72"/>
      <c r="T109" s="72"/>
      <c r="U109" s="72"/>
      <c r="V109" s="89"/>
      <c r="W109" s="77"/>
      <c r="X109" s="78"/>
    </row>
    <row r="110" spans="1:24" s="79" customFormat="1" ht="12" customHeight="1">
      <c r="A110" s="65"/>
      <c r="B110" s="80"/>
      <c r="C110" s="67"/>
      <c r="D110" s="68"/>
      <c r="E110" s="91" t="s">
        <v>146</v>
      </c>
      <c r="F110" s="91" t="s">
        <v>116</v>
      </c>
      <c r="G110" s="91">
        <v>1</v>
      </c>
      <c r="H110" s="91">
        <v>15000</v>
      </c>
      <c r="I110" s="92">
        <v>15</v>
      </c>
      <c r="J110" s="71"/>
      <c r="K110" s="72"/>
      <c r="L110" s="72"/>
      <c r="M110" s="72"/>
      <c r="N110" s="74"/>
      <c r="O110" s="74"/>
      <c r="P110" s="74"/>
      <c r="Q110" s="73">
        <v>15</v>
      </c>
      <c r="R110" s="74"/>
      <c r="S110" s="72"/>
      <c r="T110" s="72"/>
      <c r="U110" s="72"/>
      <c r="V110" s="89"/>
      <c r="W110" s="77"/>
      <c r="X110" s="78"/>
    </row>
    <row r="111" spans="1:24" s="79" customFormat="1" ht="12" customHeight="1">
      <c r="A111" s="65"/>
      <c r="B111" s="80"/>
      <c r="C111" s="67"/>
      <c r="D111" s="68"/>
      <c r="E111" s="105" t="s">
        <v>147</v>
      </c>
      <c r="F111" s="105" t="s">
        <v>99</v>
      </c>
      <c r="G111" s="105">
        <v>8</v>
      </c>
      <c r="H111" s="105">
        <v>1150</v>
      </c>
      <c r="I111" s="70">
        <v>9.2</v>
      </c>
      <c r="J111" s="71"/>
      <c r="K111" s="72"/>
      <c r="L111" s="72"/>
      <c r="M111" s="72"/>
      <c r="N111" s="74"/>
      <c r="O111" s="74"/>
      <c r="P111" s="74"/>
      <c r="Q111" s="74"/>
      <c r="R111" s="74"/>
      <c r="S111" s="72"/>
      <c r="T111" s="72"/>
      <c r="U111" s="73">
        <v>9.2</v>
      </c>
      <c r="V111" s="89"/>
      <c r="W111" s="77"/>
      <c r="X111" s="78"/>
    </row>
    <row r="112" spans="1:24" s="79" customFormat="1" ht="12" customHeight="1">
      <c r="A112" s="65">
        <v>9</v>
      </c>
      <c r="B112" s="66" t="s">
        <v>148</v>
      </c>
      <c r="C112" s="67">
        <v>4877.5</v>
      </c>
      <c r="D112" s="68">
        <f>(C112*1.85*12)/1000</f>
        <v>108.2805</v>
      </c>
      <c r="E112" s="96" t="s">
        <v>149</v>
      </c>
      <c r="F112" s="96" t="s">
        <v>150</v>
      </c>
      <c r="G112" s="96">
        <v>2</v>
      </c>
      <c r="H112" s="96">
        <v>760</v>
      </c>
      <c r="I112" s="97">
        <v>1.52</v>
      </c>
      <c r="J112" s="71"/>
      <c r="K112" s="98"/>
      <c r="L112" s="98"/>
      <c r="M112" s="98"/>
      <c r="N112" s="100"/>
      <c r="O112" s="100"/>
      <c r="P112" s="99">
        <f>I112</f>
        <v>1.52</v>
      </c>
      <c r="Q112" s="100"/>
      <c r="R112" s="101"/>
      <c r="S112" s="98"/>
      <c r="T112" s="98"/>
      <c r="U112" s="98"/>
      <c r="V112" s="89">
        <f>SUM(I112:I114)</f>
        <v>111.08</v>
      </c>
      <c r="W112" s="77">
        <f>D112-V112</f>
        <v>-2.7994999999999948</v>
      </c>
      <c r="X112" s="78" t="str">
        <f>IF(W112&gt;0,"НЕДОВЫПОЛНЕНИЕ",IF(W112&lt;0,"ПЕРЕРАСХОД"))</f>
        <v>ПЕРЕРАСХОД</v>
      </c>
    </row>
    <row r="113" spans="1:24" s="79" customFormat="1" ht="12" customHeight="1">
      <c r="A113" s="65"/>
      <c r="B113" s="80"/>
      <c r="C113" s="67"/>
      <c r="D113" s="68"/>
      <c r="E113" s="96" t="s">
        <v>151</v>
      </c>
      <c r="F113" s="96" t="s">
        <v>152</v>
      </c>
      <c r="G113" s="96">
        <v>85</v>
      </c>
      <c r="H113" s="96">
        <v>1200</v>
      </c>
      <c r="I113" s="97">
        <v>102</v>
      </c>
      <c r="J113" s="71"/>
      <c r="K113" s="98"/>
      <c r="L113" s="98"/>
      <c r="M113" s="98"/>
      <c r="N113" s="99">
        <f>I113</f>
        <v>102</v>
      </c>
      <c r="O113" s="100"/>
      <c r="P113" s="100"/>
      <c r="Q113" s="100"/>
      <c r="R113" s="101"/>
      <c r="S113" s="98"/>
      <c r="T113" s="98"/>
      <c r="U113" s="98"/>
      <c r="V113" s="89"/>
      <c r="W113" s="77"/>
      <c r="X113" s="90"/>
    </row>
    <row r="114" spans="1:24" s="79" customFormat="1" ht="12" customHeight="1">
      <c r="A114" s="65"/>
      <c r="B114" s="80"/>
      <c r="C114" s="67"/>
      <c r="D114" s="68"/>
      <c r="E114" s="106" t="s">
        <v>153</v>
      </c>
      <c r="F114" s="106" t="s">
        <v>99</v>
      </c>
      <c r="G114" s="106">
        <v>24</v>
      </c>
      <c r="H114" s="106">
        <v>315</v>
      </c>
      <c r="I114" s="97">
        <v>7.56</v>
      </c>
      <c r="J114" s="71"/>
      <c r="K114" s="98"/>
      <c r="L114" s="98"/>
      <c r="M114" s="100"/>
      <c r="N114" s="99">
        <v>7.56</v>
      </c>
      <c r="O114" s="100"/>
      <c r="P114" s="100"/>
      <c r="Q114" s="100"/>
      <c r="R114" s="101"/>
      <c r="S114" s="95"/>
      <c r="T114" s="100"/>
      <c r="U114" s="98"/>
      <c r="V114" s="89"/>
      <c r="W114" s="77"/>
      <c r="X114" s="90"/>
    </row>
    <row r="115" spans="1:24" s="79" customFormat="1" ht="12" customHeight="1">
      <c r="A115" s="65">
        <v>10</v>
      </c>
      <c r="B115" s="66" t="s">
        <v>154</v>
      </c>
      <c r="C115" s="67">
        <v>6806.800000000003</v>
      </c>
      <c r="D115" s="68">
        <f>(C115*1.85*12)/1000</f>
        <v>151.1109600000001</v>
      </c>
      <c r="E115" s="107" t="s">
        <v>155</v>
      </c>
      <c r="F115" s="107" t="s">
        <v>156</v>
      </c>
      <c r="G115" s="107">
        <v>50</v>
      </c>
      <c r="H115" s="107">
        <v>620</v>
      </c>
      <c r="I115" s="97">
        <v>31</v>
      </c>
      <c r="J115" s="71"/>
      <c r="K115" s="98"/>
      <c r="L115" s="98"/>
      <c r="M115" s="98"/>
      <c r="N115" s="99">
        <f>I115</f>
        <v>31</v>
      </c>
      <c r="O115" s="100"/>
      <c r="P115" s="100"/>
      <c r="Q115" s="100"/>
      <c r="R115" s="100"/>
      <c r="S115" s="71"/>
      <c r="T115" s="98"/>
      <c r="U115" s="98"/>
      <c r="V115" s="89">
        <f>SUM(I115:I120)</f>
        <v>175.12</v>
      </c>
      <c r="W115" s="77">
        <f>D115-V115</f>
        <v>-24.009039999999914</v>
      </c>
      <c r="X115" s="78" t="str">
        <f>IF(W115&gt;0,"НЕДОВЫПОЛНЕНИЕ",IF(W115&lt;0,"ПЕРЕРАСХОД"))</f>
        <v>ПЕРЕРАСХОД</v>
      </c>
    </row>
    <row r="116" spans="1:24" s="79" customFormat="1" ht="12" customHeight="1">
      <c r="A116" s="65"/>
      <c r="B116" s="80"/>
      <c r="C116" s="67"/>
      <c r="D116" s="68"/>
      <c r="E116" s="96" t="s">
        <v>157</v>
      </c>
      <c r="F116" s="96" t="s">
        <v>158</v>
      </c>
      <c r="G116" s="96">
        <v>8</v>
      </c>
      <c r="H116" s="96">
        <v>800</v>
      </c>
      <c r="I116" s="97">
        <v>6.4</v>
      </c>
      <c r="J116" s="71"/>
      <c r="K116" s="98"/>
      <c r="L116" s="98"/>
      <c r="M116" s="99">
        <f>I116</f>
        <v>6.4</v>
      </c>
      <c r="N116" s="100"/>
      <c r="O116" s="100"/>
      <c r="P116" s="100"/>
      <c r="Q116" s="100"/>
      <c r="R116" s="100"/>
      <c r="S116" s="71"/>
      <c r="T116" s="98"/>
      <c r="U116" s="98"/>
      <c r="V116" s="89"/>
      <c r="W116" s="77"/>
      <c r="X116" s="90"/>
    </row>
    <row r="117" spans="1:24" s="79" customFormat="1" ht="12" customHeight="1">
      <c r="A117" s="65"/>
      <c r="B117" s="80"/>
      <c r="C117" s="67"/>
      <c r="D117" s="68"/>
      <c r="E117" s="96" t="s">
        <v>159</v>
      </c>
      <c r="F117" s="96" t="s">
        <v>158</v>
      </c>
      <c r="G117" s="96">
        <v>12</v>
      </c>
      <c r="H117" s="96">
        <v>800</v>
      </c>
      <c r="I117" s="97">
        <v>9.6</v>
      </c>
      <c r="J117" s="71"/>
      <c r="K117" s="98"/>
      <c r="L117" s="98"/>
      <c r="M117" s="98"/>
      <c r="N117" s="100"/>
      <c r="O117" s="99">
        <f>I117</f>
        <v>9.6</v>
      </c>
      <c r="P117" s="100"/>
      <c r="Q117" s="100"/>
      <c r="R117" s="100"/>
      <c r="S117" s="71"/>
      <c r="T117" s="98"/>
      <c r="U117" s="98"/>
      <c r="V117" s="89"/>
      <c r="W117" s="77"/>
      <c r="X117" s="90"/>
    </row>
    <row r="118" spans="1:24" s="79" customFormat="1" ht="12" customHeight="1">
      <c r="A118" s="65"/>
      <c r="B118" s="80"/>
      <c r="C118" s="67"/>
      <c r="D118" s="68"/>
      <c r="E118" s="96" t="s">
        <v>160</v>
      </c>
      <c r="F118" s="96" t="s">
        <v>105</v>
      </c>
      <c r="G118" s="96">
        <v>332</v>
      </c>
      <c r="H118" s="96">
        <v>180</v>
      </c>
      <c r="I118" s="97">
        <v>59.76</v>
      </c>
      <c r="J118" s="71"/>
      <c r="K118" s="98"/>
      <c r="L118" s="100"/>
      <c r="M118" s="98"/>
      <c r="N118" s="100"/>
      <c r="O118" s="100"/>
      <c r="P118" s="100"/>
      <c r="Q118" s="100"/>
      <c r="R118" s="100"/>
      <c r="S118" s="71"/>
      <c r="T118" s="99">
        <v>59.76</v>
      </c>
      <c r="U118" s="98"/>
      <c r="V118" s="89"/>
      <c r="W118" s="77"/>
      <c r="X118" s="90"/>
    </row>
    <row r="119" spans="1:24" s="79" customFormat="1" ht="12" customHeight="1">
      <c r="A119" s="65"/>
      <c r="B119" s="80"/>
      <c r="C119" s="67"/>
      <c r="D119" s="68"/>
      <c r="E119" s="96" t="s">
        <v>161</v>
      </c>
      <c r="F119" s="96" t="s">
        <v>107</v>
      </c>
      <c r="G119" s="96">
        <v>79</v>
      </c>
      <c r="H119" s="96">
        <v>760</v>
      </c>
      <c r="I119" s="97">
        <v>60</v>
      </c>
      <c r="J119" s="71"/>
      <c r="K119" s="98"/>
      <c r="L119" s="98"/>
      <c r="M119" s="99">
        <f>I119</f>
        <v>60</v>
      </c>
      <c r="N119" s="100"/>
      <c r="O119" s="100"/>
      <c r="P119" s="100"/>
      <c r="Q119" s="100"/>
      <c r="R119" s="100"/>
      <c r="S119" s="71"/>
      <c r="T119" s="98"/>
      <c r="U119" s="98"/>
      <c r="V119" s="89"/>
      <c r="W119" s="77"/>
      <c r="X119" s="90"/>
    </row>
    <row r="120" spans="1:24" s="79" customFormat="1" ht="12" customHeight="1">
      <c r="A120" s="65"/>
      <c r="B120" s="80"/>
      <c r="C120" s="67"/>
      <c r="D120" s="68"/>
      <c r="E120" s="96" t="s">
        <v>162</v>
      </c>
      <c r="F120" s="96" t="s">
        <v>163</v>
      </c>
      <c r="G120" s="96">
        <v>11</v>
      </c>
      <c r="H120" s="96">
        <v>760</v>
      </c>
      <c r="I120" s="97">
        <v>8.36</v>
      </c>
      <c r="J120" s="71"/>
      <c r="K120" s="98"/>
      <c r="L120" s="98"/>
      <c r="M120" s="98"/>
      <c r="N120" s="99">
        <f>I120</f>
        <v>8.36</v>
      </c>
      <c r="O120" s="100"/>
      <c r="P120" s="100"/>
      <c r="Q120" s="100"/>
      <c r="R120" s="100"/>
      <c r="S120" s="71"/>
      <c r="T120" s="98"/>
      <c r="U120" s="98"/>
      <c r="V120" s="89"/>
      <c r="W120" s="77"/>
      <c r="X120" s="90"/>
    </row>
    <row r="121" spans="1:24" s="79" customFormat="1" ht="12" customHeight="1">
      <c r="A121" s="65">
        <v>11</v>
      </c>
      <c r="B121" s="66" t="s">
        <v>164</v>
      </c>
      <c r="C121" s="67">
        <v>6723.900000000004</v>
      </c>
      <c r="D121" s="68">
        <f>(C121*1.85*12)/1000</f>
        <v>149.2705800000001</v>
      </c>
      <c r="E121" s="108" t="s">
        <v>165</v>
      </c>
      <c r="F121" s="108" t="s">
        <v>99</v>
      </c>
      <c r="G121" s="108">
        <v>63</v>
      </c>
      <c r="H121" s="108">
        <v>315</v>
      </c>
      <c r="I121" s="97">
        <v>19.845</v>
      </c>
      <c r="J121" s="71"/>
      <c r="K121" s="98"/>
      <c r="L121" s="98"/>
      <c r="M121" s="98"/>
      <c r="N121" s="100"/>
      <c r="O121" s="99">
        <f>I121</f>
        <v>19.845</v>
      </c>
      <c r="P121" s="100"/>
      <c r="Q121" s="100"/>
      <c r="R121" s="100"/>
      <c r="S121" s="98"/>
      <c r="T121" s="71"/>
      <c r="U121" s="98"/>
      <c r="V121" s="89">
        <f>SUM(I121:I124)</f>
        <v>124.60499999999999</v>
      </c>
      <c r="W121" s="77">
        <f>D121-V121</f>
        <v>24.66558000000012</v>
      </c>
      <c r="X121" s="78" t="str">
        <f>IF(W121&gt;0,"НЕДОВЫПОЛНЕНИЕ",IF(W121&lt;0,"ПЕРЕРАСХОД"))</f>
        <v>НЕДОВЫПОЛНЕНИЕ</v>
      </c>
    </row>
    <row r="122" spans="1:24" s="79" customFormat="1" ht="12" customHeight="1">
      <c r="A122" s="65"/>
      <c r="B122" s="104"/>
      <c r="C122" s="67"/>
      <c r="D122" s="68"/>
      <c r="E122" s="69" t="s">
        <v>166</v>
      </c>
      <c r="F122" s="69"/>
      <c r="G122" s="69">
        <v>20</v>
      </c>
      <c r="H122" s="69"/>
      <c r="I122" s="70"/>
      <c r="J122" s="71"/>
      <c r="K122" s="72"/>
      <c r="L122" s="72"/>
      <c r="M122" s="98"/>
      <c r="N122" s="100"/>
      <c r="O122" s="99">
        <f>I122</f>
        <v>0</v>
      </c>
      <c r="P122" s="100"/>
      <c r="Q122" s="100"/>
      <c r="R122" s="100"/>
      <c r="S122" s="98"/>
      <c r="T122" s="71"/>
      <c r="U122" s="98"/>
      <c r="V122" s="89"/>
      <c r="W122" s="77"/>
      <c r="X122" s="90"/>
    </row>
    <row r="123" spans="1:24" s="79" customFormat="1" ht="12" customHeight="1">
      <c r="A123" s="65"/>
      <c r="B123" s="80"/>
      <c r="C123" s="67"/>
      <c r="D123" s="68"/>
      <c r="E123" s="108" t="s">
        <v>167</v>
      </c>
      <c r="F123" s="108" t="s">
        <v>105</v>
      </c>
      <c r="G123" s="108">
        <v>332</v>
      </c>
      <c r="H123" s="108">
        <v>180</v>
      </c>
      <c r="I123" s="97">
        <v>59.76</v>
      </c>
      <c r="J123" s="71"/>
      <c r="K123" s="98"/>
      <c r="L123" s="95"/>
      <c r="M123" s="98"/>
      <c r="N123" s="100"/>
      <c r="O123" s="100"/>
      <c r="P123" s="100"/>
      <c r="Q123" s="100"/>
      <c r="R123" s="100"/>
      <c r="S123" s="98"/>
      <c r="T123" s="71"/>
      <c r="U123" s="99">
        <f>I123</f>
        <v>59.76</v>
      </c>
      <c r="V123" s="89"/>
      <c r="W123" s="77"/>
      <c r="X123" s="90"/>
    </row>
    <row r="124" spans="1:24" s="79" customFormat="1" ht="12" customHeight="1">
      <c r="A124" s="65"/>
      <c r="B124" s="80"/>
      <c r="C124" s="67"/>
      <c r="D124" s="68"/>
      <c r="E124" s="108" t="s">
        <v>168</v>
      </c>
      <c r="F124" s="108" t="s">
        <v>169</v>
      </c>
      <c r="G124" s="108">
        <v>30</v>
      </c>
      <c r="H124" s="108">
        <v>1500</v>
      </c>
      <c r="I124" s="97">
        <v>45</v>
      </c>
      <c r="J124" s="71"/>
      <c r="K124" s="95"/>
      <c r="L124" s="100"/>
      <c r="M124" s="99">
        <v>45</v>
      </c>
      <c r="N124" s="95"/>
      <c r="O124" s="100"/>
      <c r="P124" s="100"/>
      <c r="Q124" s="100"/>
      <c r="R124" s="100"/>
      <c r="S124" s="98"/>
      <c r="T124" s="71"/>
      <c r="U124" s="98"/>
      <c r="V124" s="89"/>
      <c r="W124" s="77"/>
      <c r="X124" s="90"/>
    </row>
    <row r="125" spans="1:24" s="79" customFormat="1" ht="12" customHeight="1">
      <c r="A125" s="65">
        <v>12</v>
      </c>
      <c r="B125" s="66" t="s">
        <v>170</v>
      </c>
      <c r="C125" s="67">
        <v>7965.899999999998</v>
      </c>
      <c r="D125" s="68">
        <f>(C125*1.85*12)/1000</f>
        <v>176.84297999999998</v>
      </c>
      <c r="E125" s="96" t="s">
        <v>171</v>
      </c>
      <c r="F125" s="96" t="s">
        <v>135</v>
      </c>
      <c r="G125" s="96">
        <v>8</v>
      </c>
      <c r="H125" s="96">
        <v>200</v>
      </c>
      <c r="I125" s="97">
        <v>1.6</v>
      </c>
      <c r="J125" s="71"/>
      <c r="K125" s="98"/>
      <c r="L125" s="98"/>
      <c r="M125" s="98"/>
      <c r="N125" s="100"/>
      <c r="O125" s="100"/>
      <c r="P125" s="101"/>
      <c r="Q125" s="100"/>
      <c r="R125" s="100"/>
      <c r="S125" s="99">
        <v>1.6</v>
      </c>
      <c r="T125" s="98"/>
      <c r="U125" s="71"/>
      <c r="V125" s="89">
        <f>SUM(I125:I130)</f>
        <v>188.39999999999998</v>
      </c>
      <c r="W125" s="77">
        <f>D125-V125</f>
        <v>-11.557019999999994</v>
      </c>
      <c r="X125" s="78" t="str">
        <f>IF(W125&gt;0,"НЕДОВЫПОЛНЕНИЕ",IF(W125&lt;0,"ПЕРЕРАСХОД"))</f>
        <v>ПЕРЕРАСХОД</v>
      </c>
    </row>
    <row r="126" spans="1:24" s="79" customFormat="1" ht="12" customHeight="1">
      <c r="A126" s="65"/>
      <c r="B126" s="80"/>
      <c r="C126" s="67"/>
      <c r="D126" s="68"/>
      <c r="E126" s="96" t="s">
        <v>172</v>
      </c>
      <c r="F126" s="96" t="s">
        <v>173</v>
      </c>
      <c r="G126" s="96">
        <v>45</v>
      </c>
      <c r="H126" s="96">
        <v>1500</v>
      </c>
      <c r="I126" s="97">
        <v>67.5</v>
      </c>
      <c r="J126" s="71"/>
      <c r="K126" s="98"/>
      <c r="L126" s="98"/>
      <c r="M126" s="98"/>
      <c r="N126" s="100"/>
      <c r="O126" s="100"/>
      <c r="P126" s="99">
        <f>I126</f>
        <v>67.5</v>
      </c>
      <c r="Q126" s="100"/>
      <c r="R126" s="100"/>
      <c r="S126" s="98"/>
      <c r="T126" s="98"/>
      <c r="U126" s="71"/>
      <c r="V126" s="89"/>
      <c r="W126" s="77"/>
      <c r="X126" s="90"/>
    </row>
    <row r="127" spans="1:24" s="79" customFormat="1" ht="12" customHeight="1">
      <c r="A127" s="65"/>
      <c r="B127" s="80"/>
      <c r="C127" s="67"/>
      <c r="D127" s="68"/>
      <c r="E127" s="96" t="s">
        <v>174</v>
      </c>
      <c r="F127" s="96" t="s">
        <v>99</v>
      </c>
      <c r="G127" s="96">
        <v>40</v>
      </c>
      <c r="H127" s="96">
        <v>1300</v>
      </c>
      <c r="I127" s="97">
        <v>52</v>
      </c>
      <c r="J127" s="71"/>
      <c r="K127" s="95"/>
      <c r="L127" s="98"/>
      <c r="M127" s="98"/>
      <c r="N127" s="100"/>
      <c r="O127" s="99">
        <v>52</v>
      </c>
      <c r="P127" s="100"/>
      <c r="Q127" s="100"/>
      <c r="R127" s="100"/>
      <c r="S127" s="98"/>
      <c r="T127" s="98"/>
      <c r="U127" s="71"/>
      <c r="V127" s="89"/>
      <c r="W127" s="77"/>
      <c r="X127" s="90"/>
    </row>
    <row r="128" spans="1:24" s="79" customFormat="1" ht="12" customHeight="1">
      <c r="A128" s="65"/>
      <c r="B128" s="80"/>
      <c r="C128" s="67"/>
      <c r="D128" s="68"/>
      <c r="E128" s="96" t="s">
        <v>175</v>
      </c>
      <c r="F128" s="96" t="s">
        <v>99</v>
      </c>
      <c r="G128" s="96">
        <v>32</v>
      </c>
      <c r="H128" s="96">
        <v>1150</v>
      </c>
      <c r="I128" s="97">
        <v>36.8</v>
      </c>
      <c r="J128" s="71"/>
      <c r="K128" s="95"/>
      <c r="L128" s="98"/>
      <c r="M128" s="98"/>
      <c r="N128" s="100"/>
      <c r="O128" s="99">
        <v>36.8</v>
      </c>
      <c r="P128" s="100"/>
      <c r="Q128" s="100"/>
      <c r="R128" s="100"/>
      <c r="S128" s="98"/>
      <c r="T128" s="98"/>
      <c r="U128" s="71"/>
      <c r="V128" s="89"/>
      <c r="W128" s="77"/>
      <c r="X128" s="90"/>
    </row>
    <row r="129" spans="1:24" s="79" customFormat="1" ht="12" customHeight="1">
      <c r="A129" s="65"/>
      <c r="B129" s="80"/>
      <c r="C129" s="67"/>
      <c r="D129" s="68"/>
      <c r="E129" s="96" t="s">
        <v>176</v>
      </c>
      <c r="F129" s="96" t="s">
        <v>99</v>
      </c>
      <c r="G129" s="96">
        <v>17</v>
      </c>
      <c r="H129" s="96">
        <v>1150</v>
      </c>
      <c r="I129" s="97">
        <v>23</v>
      </c>
      <c r="J129" s="71"/>
      <c r="K129" s="98"/>
      <c r="L129" s="98"/>
      <c r="M129" s="98"/>
      <c r="N129" s="100"/>
      <c r="O129" s="100"/>
      <c r="P129" s="99">
        <v>23</v>
      </c>
      <c r="Q129" s="100"/>
      <c r="R129" s="100"/>
      <c r="S129" s="98"/>
      <c r="T129" s="95"/>
      <c r="U129" s="71"/>
      <c r="V129" s="89"/>
      <c r="W129" s="77"/>
      <c r="X129" s="90"/>
    </row>
    <row r="130" spans="1:24" s="79" customFormat="1" ht="12" customHeight="1">
      <c r="A130" s="65"/>
      <c r="B130" s="80"/>
      <c r="C130" s="67"/>
      <c r="D130" s="68"/>
      <c r="E130" s="96" t="s">
        <v>123</v>
      </c>
      <c r="F130" s="96" t="s">
        <v>99</v>
      </c>
      <c r="G130" s="96">
        <v>2</v>
      </c>
      <c r="H130" s="96">
        <v>3750</v>
      </c>
      <c r="I130" s="97">
        <v>7.5</v>
      </c>
      <c r="J130" s="71"/>
      <c r="K130" s="98"/>
      <c r="L130" s="98"/>
      <c r="M130" s="98"/>
      <c r="N130" s="100"/>
      <c r="O130" s="99">
        <v>7.5</v>
      </c>
      <c r="P130" s="100"/>
      <c r="Q130" s="100"/>
      <c r="R130" s="100"/>
      <c r="S130" s="98"/>
      <c r="T130" s="95"/>
      <c r="U130" s="71"/>
      <c r="V130" s="89"/>
      <c r="W130" s="77"/>
      <c r="X130" s="90"/>
    </row>
    <row r="131" spans="1:24" s="79" customFormat="1" ht="12" customHeight="1">
      <c r="A131" s="65">
        <v>13</v>
      </c>
      <c r="B131" s="66" t="s">
        <v>177</v>
      </c>
      <c r="C131" s="67">
        <v>3961.4999999999986</v>
      </c>
      <c r="D131" s="68">
        <f>(C131*1.85*12)/1000</f>
        <v>87.94529999999997</v>
      </c>
      <c r="E131" s="105" t="s">
        <v>178</v>
      </c>
      <c r="F131" s="105" t="s">
        <v>156</v>
      </c>
      <c r="G131" s="105">
        <v>50</v>
      </c>
      <c r="H131" s="105">
        <v>620</v>
      </c>
      <c r="I131" s="70">
        <v>31</v>
      </c>
      <c r="J131" s="71"/>
      <c r="K131" s="72"/>
      <c r="L131" s="95"/>
      <c r="M131" s="73">
        <f>I131</f>
        <v>31</v>
      </c>
      <c r="N131" s="74"/>
      <c r="O131" s="74"/>
      <c r="P131" s="74"/>
      <c r="Q131" s="74"/>
      <c r="R131" s="74"/>
      <c r="S131" s="72"/>
      <c r="T131" s="72"/>
      <c r="U131" s="72"/>
      <c r="V131" s="89">
        <f>SUM(I131:I133)</f>
        <v>84.13</v>
      </c>
      <c r="W131" s="77">
        <f>D131-V131</f>
        <v>3.8152999999999793</v>
      </c>
      <c r="X131" s="78" t="str">
        <f>IF(W131&gt;0,"НЕДОВЫПОЛНЕНИЕ",IF(W131&lt;0,"ПЕРЕРАСХОД"))</f>
        <v>НЕДОВЫПОЛНЕНИЕ</v>
      </c>
    </row>
    <row r="132" spans="1:24" s="79" customFormat="1" ht="12" customHeight="1">
      <c r="A132" s="65"/>
      <c r="B132" s="80"/>
      <c r="C132" s="67"/>
      <c r="D132" s="68"/>
      <c r="E132" s="91" t="s">
        <v>146</v>
      </c>
      <c r="F132" s="91" t="s">
        <v>116</v>
      </c>
      <c r="G132" s="91">
        <v>1</v>
      </c>
      <c r="H132" s="91">
        <v>15000</v>
      </c>
      <c r="I132" s="92">
        <v>15</v>
      </c>
      <c r="J132" s="71"/>
      <c r="K132" s="72"/>
      <c r="L132" s="95"/>
      <c r="M132" s="72"/>
      <c r="N132" s="75"/>
      <c r="O132" s="74"/>
      <c r="P132" s="73">
        <v>15</v>
      </c>
      <c r="Q132" s="74"/>
      <c r="R132" s="74"/>
      <c r="S132" s="72"/>
      <c r="T132" s="72"/>
      <c r="U132" s="72"/>
      <c r="V132" s="89"/>
      <c r="W132" s="77"/>
      <c r="X132" s="78"/>
    </row>
    <row r="133" spans="1:24" s="79" customFormat="1" ht="12" customHeight="1">
      <c r="A133" s="65"/>
      <c r="B133" s="80"/>
      <c r="C133" s="67"/>
      <c r="D133" s="68"/>
      <c r="E133" s="105" t="s">
        <v>179</v>
      </c>
      <c r="F133" s="105" t="s">
        <v>156</v>
      </c>
      <c r="G133" s="105">
        <v>61.5</v>
      </c>
      <c r="H133" s="105">
        <v>620</v>
      </c>
      <c r="I133" s="70">
        <v>38.13</v>
      </c>
      <c r="J133" s="71"/>
      <c r="K133" s="72"/>
      <c r="L133" s="72"/>
      <c r="M133" s="71"/>
      <c r="N133" s="74"/>
      <c r="O133" s="74"/>
      <c r="P133" s="73">
        <f>I133</f>
        <v>38.13</v>
      </c>
      <c r="Q133" s="74"/>
      <c r="R133" s="74"/>
      <c r="S133" s="72"/>
      <c r="T133" s="72"/>
      <c r="U133" s="72"/>
      <c r="V133" s="89"/>
      <c r="W133" s="77"/>
      <c r="X133" s="90"/>
    </row>
    <row r="134" spans="1:24" s="79" customFormat="1" ht="12" customHeight="1">
      <c r="A134" s="65"/>
      <c r="B134" s="80"/>
      <c r="C134" s="67"/>
      <c r="D134" s="68"/>
      <c r="E134" s="105" t="s">
        <v>180</v>
      </c>
      <c r="F134" s="105"/>
      <c r="G134" s="105">
        <v>2</v>
      </c>
      <c r="H134" s="105"/>
      <c r="I134" s="70"/>
      <c r="J134" s="71"/>
      <c r="K134" s="72"/>
      <c r="L134" s="72"/>
      <c r="M134" s="71"/>
      <c r="N134" s="74"/>
      <c r="O134" s="74"/>
      <c r="P134" s="73"/>
      <c r="Q134" s="74"/>
      <c r="R134" s="74"/>
      <c r="S134" s="72"/>
      <c r="T134" s="72"/>
      <c r="U134" s="72"/>
      <c r="V134" s="89"/>
      <c r="W134" s="77"/>
      <c r="X134" s="90"/>
    </row>
    <row r="135" spans="1:24" s="79" customFormat="1" ht="12" customHeight="1">
      <c r="A135" s="65">
        <v>14</v>
      </c>
      <c r="B135" s="66" t="s">
        <v>181</v>
      </c>
      <c r="C135" s="67">
        <v>3900.800000000001</v>
      </c>
      <c r="D135" s="68">
        <f>(C135*1.85*12)/1000</f>
        <v>86.59776000000002</v>
      </c>
      <c r="E135" s="105" t="s">
        <v>182</v>
      </c>
      <c r="F135" s="105" t="s">
        <v>156</v>
      </c>
      <c r="G135" s="105">
        <v>77.4</v>
      </c>
      <c r="H135" s="105">
        <v>620</v>
      </c>
      <c r="I135" s="70">
        <v>48</v>
      </c>
      <c r="J135" s="71"/>
      <c r="K135" s="71"/>
      <c r="L135" s="72"/>
      <c r="M135" s="71"/>
      <c r="N135" s="74"/>
      <c r="O135" s="74"/>
      <c r="P135" s="74"/>
      <c r="Q135" s="74"/>
      <c r="R135" s="73">
        <f>I135</f>
        <v>48</v>
      </c>
      <c r="S135" s="72"/>
      <c r="T135" s="72"/>
      <c r="U135" s="72"/>
      <c r="V135" s="89">
        <f>SUM(I135:I138)</f>
        <v>87.88</v>
      </c>
      <c r="W135" s="77">
        <f>D135-V135</f>
        <v>-1.2822399999999732</v>
      </c>
      <c r="X135" s="78" t="str">
        <f>IF(W135&gt;0,"НЕДОВЫПОЛНЕНИЕ",IF(W135&lt;0,"ПЕРЕРАСХОД"))</f>
        <v>ПЕРЕРАСХОД</v>
      </c>
    </row>
    <row r="136" spans="1:24" s="79" customFormat="1" ht="12" customHeight="1">
      <c r="A136" s="65"/>
      <c r="B136" s="80"/>
      <c r="C136" s="67"/>
      <c r="D136" s="68"/>
      <c r="E136" s="91" t="s">
        <v>115</v>
      </c>
      <c r="F136" s="91" t="s">
        <v>116</v>
      </c>
      <c r="G136" s="91">
        <v>1</v>
      </c>
      <c r="H136" s="91">
        <v>15000</v>
      </c>
      <c r="I136" s="92">
        <v>15</v>
      </c>
      <c r="J136" s="71"/>
      <c r="K136" s="71"/>
      <c r="L136" s="72"/>
      <c r="M136" s="71"/>
      <c r="N136" s="74"/>
      <c r="O136" s="74"/>
      <c r="P136" s="74"/>
      <c r="Q136" s="74"/>
      <c r="R136" s="73">
        <v>15</v>
      </c>
      <c r="S136" s="72"/>
      <c r="T136" s="72"/>
      <c r="U136" s="72"/>
      <c r="V136" s="89"/>
      <c r="W136" s="77"/>
      <c r="X136" s="78"/>
    </row>
    <row r="137" spans="1:24" s="79" customFormat="1" ht="12" customHeight="1">
      <c r="A137" s="65"/>
      <c r="B137" s="80"/>
      <c r="C137" s="67"/>
      <c r="D137" s="68"/>
      <c r="E137" s="91" t="s">
        <v>146</v>
      </c>
      <c r="F137" s="91" t="s">
        <v>116</v>
      </c>
      <c r="G137" s="91">
        <v>1</v>
      </c>
      <c r="H137" s="91">
        <v>15000</v>
      </c>
      <c r="I137" s="92">
        <v>15</v>
      </c>
      <c r="J137" s="71"/>
      <c r="K137" s="71"/>
      <c r="L137" s="72"/>
      <c r="M137" s="71"/>
      <c r="N137" s="74"/>
      <c r="O137" s="74"/>
      <c r="P137" s="74"/>
      <c r="Q137" s="74"/>
      <c r="R137" s="73">
        <v>15</v>
      </c>
      <c r="S137" s="72"/>
      <c r="T137" s="72"/>
      <c r="U137" s="72"/>
      <c r="V137" s="89"/>
      <c r="W137" s="77"/>
      <c r="X137" s="78"/>
    </row>
    <row r="138" spans="1:24" s="79" customFormat="1" ht="12" customHeight="1">
      <c r="A138" s="65"/>
      <c r="B138" s="80"/>
      <c r="C138" s="67"/>
      <c r="D138" s="68"/>
      <c r="E138" s="108" t="s">
        <v>183</v>
      </c>
      <c r="F138" s="108" t="s">
        <v>184</v>
      </c>
      <c r="G138" s="108">
        <v>13</v>
      </c>
      <c r="H138" s="108">
        <v>760</v>
      </c>
      <c r="I138" s="97">
        <v>9.88</v>
      </c>
      <c r="J138" s="71"/>
      <c r="K138" s="98"/>
      <c r="L138" s="98"/>
      <c r="M138" s="98"/>
      <c r="N138" s="100"/>
      <c r="O138" s="100"/>
      <c r="P138" s="100"/>
      <c r="Q138" s="99">
        <f>I138</f>
        <v>9.88</v>
      </c>
      <c r="R138" s="100"/>
      <c r="S138" s="98"/>
      <c r="T138" s="98"/>
      <c r="U138" s="98"/>
      <c r="V138" s="89"/>
      <c r="W138" s="77"/>
      <c r="X138" s="90"/>
    </row>
    <row r="139" spans="1:24" s="79" customFormat="1" ht="12" customHeight="1">
      <c r="A139" s="65"/>
      <c r="B139" s="80"/>
      <c r="C139" s="67"/>
      <c r="D139" s="68"/>
      <c r="E139" s="105" t="s">
        <v>180</v>
      </c>
      <c r="F139" s="105"/>
      <c r="G139" s="105">
        <v>2</v>
      </c>
      <c r="H139" s="105"/>
      <c r="I139" s="97"/>
      <c r="J139" s="71"/>
      <c r="K139" s="71"/>
      <c r="L139" s="98"/>
      <c r="M139" s="98"/>
      <c r="N139" s="100"/>
      <c r="O139" s="100"/>
      <c r="P139" s="100"/>
      <c r="Q139" s="99"/>
      <c r="R139" s="100"/>
      <c r="S139" s="98"/>
      <c r="T139" s="98"/>
      <c r="U139" s="98"/>
      <c r="V139" s="89"/>
      <c r="W139" s="77"/>
      <c r="X139" s="90"/>
    </row>
    <row r="140" spans="1:24" s="79" customFormat="1" ht="12" customHeight="1">
      <c r="A140" s="65">
        <v>15</v>
      </c>
      <c r="B140" s="66" t="s">
        <v>185</v>
      </c>
      <c r="C140" s="67">
        <v>7273.7999999999965</v>
      </c>
      <c r="D140" s="68">
        <f>(C140*1.85*12)/1000</f>
        <v>161.47835999999992</v>
      </c>
      <c r="E140" s="85" t="s">
        <v>186</v>
      </c>
      <c r="F140" s="85" t="s">
        <v>156</v>
      </c>
      <c r="G140" s="85">
        <v>50</v>
      </c>
      <c r="H140" s="85">
        <v>620</v>
      </c>
      <c r="I140" s="70">
        <v>31</v>
      </c>
      <c r="J140" s="71"/>
      <c r="K140" s="72"/>
      <c r="L140" s="71"/>
      <c r="M140" s="72"/>
      <c r="N140" s="74"/>
      <c r="O140" s="73">
        <f>I140</f>
        <v>31</v>
      </c>
      <c r="P140" s="74"/>
      <c r="Q140" s="74"/>
      <c r="R140" s="74"/>
      <c r="S140" s="72"/>
      <c r="T140" s="72"/>
      <c r="U140" s="72"/>
      <c r="V140" s="89">
        <f>SUM(I140:I149)</f>
        <v>168.55</v>
      </c>
      <c r="W140" s="77">
        <f>D140-V140</f>
        <v>-7.071640000000087</v>
      </c>
      <c r="X140" s="78" t="str">
        <f>IF(W140&gt;0,"НЕДОВЫПОЛНЕНИЕ",IF(W140&lt;0,"ПЕРЕРАСХОД"))</f>
        <v>ПЕРЕРАСХОД</v>
      </c>
    </row>
    <row r="141" spans="1:24" s="79" customFormat="1" ht="12" customHeight="1">
      <c r="A141" s="65"/>
      <c r="B141" s="80"/>
      <c r="C141" s="67"/>
      <c r="D141" s="68"/>
      <c r="E141" s="85" t="s">
        <v>187</v>
      </c>
      <c r="F141" s="85" t="s">
        <v>99</v>
      </c>
      <c r="G141" s="85">
        <v>10</v>
      </c>
      <c r="H141" s="85">
        <v>1300</v>
      </c>
      <c r="I141" s="70" t="s">
        <v>188</v>
      </c>
      <c r="J141" s="71"/>
      <c r="K141" s="95"/>
      <c r="L141" s="71"/>
      <c r="M141" s="72"/>
      <c r="N141" s="74"/>
      <c r="O141" s="74"/>
      <c r="P141" s="73">
        <v>13</v>
      </c>
      <c r="Q141" s="74"/>
      <c r="R141" s="74"/>
      <c r="S141" s="72"/>
      <c r="T141" s="72"/>
      <c r="U141" s="72"/>
      <c r="V141" s="89"/>
      <c r="W141" s="77"/>
      <c r="X141" s="78"/>
    </row>
    <row r="142" spans="1:24" s="79" customFormat="1" ht="12" customHeight="1">
      <c r="A142" s="65"/>
      <c r="B142" s="80"/>
      <c r="C142" s="67"/>
      <c r="D142" s="68"/>
      <c r="E142" s="85" t="s">
        <v>189</v>
      </c>
      <c r="F142" s="85" t="s">
        <v>99</v>
      </c>
      <c r="G142" s="85">
        <v>10</v>
      </c>
      <c r="H142" s="85">
        <v>1150</v>
      </c>
      <c r="I142" s="70">
        <v>23</v>
      </c>
      <c r="J142" s="71"/>
      <c r="K142" s="95"/>
      <c r="L142" s="71"/>
      <c r="M142" s="72"/>
      <c r="N142" s="74"/>
      <c r="O142" s="74"/>
      <c r="P142" s="73">
        <v>23</v>
      </c>
      <c r="Q142" s="74"/>
      <c r="R142" s="74"/>
      <c r="S142" s="72"/>
      <c r="T142" s="72"/>
      <c r="U142" s="72"/>
      <c r="V142" s="89"/>
      <c r="W142" s="77"/>
      <c r="X142" s="78"/>
    </row>
    <row r="143" spans="1:24" s="79" customFormat="1" ht="12" customHeight="1">
      <c r="A143" s="65"/>
      <c r="B143" s="80"/>
      <c r="C143" s="67"/>
      <c r="D143" s="68"/>
      <c r="E143" s="85" t="s">
        <v>190</v>
      </c>
      <c r="F143" s="85" t="s">
        <v>99</v>
      </c>
      <c r="G143" s="85">
        <v>45</v>
      </c>
      <c r="H143" s="85">
        <v>350</v>
      </c>
      <c r="I143" s="70">
        <v>15.75</v>
      </c>
      <c r="J143" s="71"/>
      <c r="K143" s="95"/>
      <c r="L143" s="71"/>
      <c r="M143" s="72"/>
      <c r="N143" s="74"/>
      <c r="O143" s="74"/>
      <c r="P143" s="73">
        <v>15.75</v>
      </c>
      <c r="Q143" s="74"/>
      <c r="R143" s="74"/>
      <c r="S143" s="72"/>
      <c r="T143" s="72"/>
      <c r="U143" s="72"/>
      <c r="V143" s="89"/>
      <c r="W143" s="77"/>
      <c r="X143" s="78"/>
    </row>
    <row r="144" spans="1:24" s="79" customFormat="1" ht="12" customHeight="1">
      <c r="A144" s="65"/>
      <c r="B144" s="80"/>
      <c r="C144" s="67"/>
      <c r="D144" s="68"/>
      <c r="E144" s="85" t="s">
        <v>191</v>
      </c>
      <c r="F144" s="85" t="s">
        <v>99</v>
      </c>
      <c r="G144" s="85">
        <v>25</v>
      </c>
      <c r="H144" s="85">
        <v>1150</v>
      </c>
      <c r="I144" s="70">
        <v>28.75</v>
      </c>
      <c r="J144" s="71"/>
      <c r="K144" s="95"/>
      <c r="L144" s="71"/>
      <c r="M144" s="72"/>
      <c r="N144" s="74"/>
      <c r="O144" s="74"/>
      <c r="P144" s="73">
        <v>28.75</v>
      </c>
      <c r="Q144" s="74"/>
      <c r="R144" s="74"/>
      <c r="S144" s="72"/>
      <c r="T144" s="72"/>
      <c r="U144" s="72"/>
      <c r="V144" s="89"/>
      <c r="W144" s="77"/>
      <c r="X144" s="78"/>
    </row>
    <row r="145" spans="1:24" s="79" customFormat="1" ht="12" customHeight="1">
      <c r="A145" s="65"/>
      <c r="B145" s="80"/>
      <c r="C145" s="67"/>
      <c r="D145" s="68"/>
      <c r="E145" s="85" t="s">
        <v>192</v>
      </c>
      <c r="F145" s="85" t="s">
        <v>99</v>
      </c>
      <c r="G145" s="85">
        <v>3</v>
      </c>
      <c r="H145" s="85">
        <v>3750</v>
      </c>
      <c r="I145" s="70">
        <v>11.25</v>
      </c>
      <c r="J145" s="71"/>
      <c r="K145" s="95"/>
      <c r="L145" s="71"/>
      <c r="M145" s="72"/>
      <c r="N145" s="74"/>
      <c r="O145" s="74"/>
      <c r="P145" s="73">
        <v>11.25</v>
      </c>
      <c r="Q145" s="74"/>
      <c r="R145" s="74"/>
      <c r="S145" s="72"/>
      <c r="T145" s="72"/>
      <c r="U145" s="72"/>
      <c r="V145" s="89"/>
      <c r="W145" s="77"/>
      <c r="X145" s="78"/>
    </row>
    <row r="146" spans="1:24" s="79" customFormat="1" ht="12" customHeight="1">
      <c r="A146" s="65"/>
      <c r="B146" s="80"/>
      <c r="C146" s="67"/>
      <c r="D146" s="68"/>
      <c r="E146" s="85" t="s">
        <v>193</v>
      </c>
      <c r="F146" s="85" t="s">
        <v>194</v>
      </c>
      <c r="G146" s="85">
        <v>2</v>
      </c>
      <c r="H146" s="85">
        <v>4100</v>
      </c>
      <c r="I146" s="70" t="s">
        <v>195</v>
      </c>
      <c r="J146" s="71"/>
      <c r="K146" s="72"/>
      <c r="L146" s="71"/>
      <c r="M146" s="72"/>
      <c r="N146" s="74"/>
      <c r="O146" s="74"/>
      <c r="P146" s="74"/>
      <c r="Q146" s="74"/>
      <c r="R146" s="73">
        <v>8.2</v>
      </c>
      <c r="S146" s="95"/>
      <c r="T146" s="95"/>
      <c r="U146" s="72"/>
      <c r="V146" s="89"/>
      <c r="W146" s="77"/>
      <c r="X146" s="78"/>
    </row>
    <row r="147" spans="1:24" s="79" customFormat="1" ht="12" customHeight="1">
      <c r="A147" s="65"/>
      <c r="B147" s="80"/>
      <c r="C147" s="67"/>
      <c r="D147" s="68"/>
      <c r="E147" s="91" t="s">
        <v>115</v>
      </c>
      <c r="F147" s="91" t="s">
        <v>116</v>
      </c>
      <c r="G147" s="91">
        <v>1</v>
      </c>
      <c r="H147" s="91">
        <v>15000</v>
      </c>
      <c r="I147" s="92">
        <v>15</v>
      </c>
      <c r="J147" s="71"/>
      <c r="K147" s="72"/>
      <c r="L147" s="71"/>
      <c r="M147" s="72"/>
      <c r="N147" s="74"/>
      <c r="O147" s="74"/>
      <c r="P147" s="74"/>
      <c r="Q147" s="74"/>
      <c r="R147" s="74"/>
      <c r="S147" s="72"/>
      <c r="T147" s="73">
        <v>15</v>
      </c>
      <c r="U147" s="72"/>
      <c r="V147" s="89"/>
      <c r="W147" s="77"/>
      <c r="X147" s="78"/>
    </row>
    <row r="148" spans="1:24" s="79" customFormat="1" ht="12" customHeight="1">
      <c r="A148" s="65"/>
      <c r="B148" s="80"/>
      <c r="C148" s="67"/>
      <c r="D148" s="68"/>
      <c r="E148" s="91" t="s">
        <v>146</v>
      </c>
      <c r="F148" s="91" t="s">
        <v>116</v>
      </c>
      <c r="G148" s="91">
        <v>1</v>
      </c>
      <c r="H148" s="91">
        <v>15000</v>
      </c>
      <c r="I148" s="92">
        <v>15</v>
      </c>
      <c r="J148" s="71"/>
      <c r="K148" s="72"/>
      <c r="L148" s="71"/>
      <c r="M148" s="72"/>
      <c r="N148" s="74"/>
      <c r="O148" s="74"/>
      <c r="P148" s="74"/>
      <c r="Q148" s="74"/>
      <c r="R148" s="74"/>
      <c r="S148" s="72"/>
      <c r="T148" s="73">
        <v>15</v>
      </c>
      <c r="U148" s="72"/>
      <c r="V148" s="89"/>
      <c r="W148" s="77"/>
      <c r="X148" s="78"/>
    </row>
    <row r="149" spans="1:24" s="79" customFormat="1" ht="12" customHeight="1">
      <c r="A149" s="65"/>
      <c r="B149" s="80"/>
      <c r="C149" s="67"/>
      <c r="D149" s="68"/>
      <c r="E149" s="108" t="s">
        <v>196</v>
      </c>
      <c r="F149" s="108" t="s">
        <v>105</v>
      </c>
      <c r="G149" s="108">
        <v>40</v>
      </c>
      <c r="H149" s="108">
        <v>180</v>
      </c>
      <c r="I149" s="97">
        <v>28.8</v>
      </c>
      <c r="J149" s="71"/>
      <c r="K149" s="98"/>
      <c r="L149" s="71"/>
      <c r="M149" s="98"/>
      <c r="N149" s="100"/>
      <c r="O149" s="100"/>
      <c r="P149" s="100"/>
      <c r="Q149" s="100"/>
      <c r="R149" s="99">
        <f>I149</f>
        <v>28.8</v>
      </c>
      <c r="S149" s="98"/>
      <c r="T149" s="98"/>
      <c r="U149" s="98"/>
      <c r="V149" s="89"/>
      <c r="W149" s="77"/>
      <c r="X149" s="90"/>
    </row>
    <row r="150" spans="1:24" s="79" customFormat="1" ht="12" customHeight="1">
      <c r="A150" s="65">
        <v>16</v>
      </c>
      <c r="B150" s="66" t="s">
        <v>197</v>
      </c>
      <c r="C150" s="67">
        <v>36685.60000000001</v>
      </c>
      <c r="D150" s="68">
        <f>(C150*1.85*12)/1000</f>
        <v>814.4203200000003</v>
      </c>
      <c r="E150" s="85" t="s">
        <v>198</v>
      </c>
      <c r="F150" s="85" t="s">
        <v>156</v>
      </c>
      <c r="G150" s="85">
        <v>150</v>
      </c>
      <c r="H150" s="85">
        <v>620</v>
      </c>
      <c r="I150" s="70">
        <v>93</v>
      </c>
      <c r="J150" s="71"/>
      <c r="K150" s="72"/>
      <c r="L150" s="72"/>
      <c r="M150" s="71"/>
      <c r="N150" s="74"/>
      <c r="O150" s="74"/>
      <c r="P150" s="74"/>
      <c r="Q150" s="74"/>
      <c r="R150" s="73">
        <f>I150</f>
        <v>93</v>
      </c>
      <c r="S150" s="72"/>
      <c r="T150" s="72"/>
      <c r="U150" s="72"/>
      <c r="V150" s="89">
        <f>SUM(I150:I159)</f>
        <v>898.08</v>
      </c>
      <c r="W150" s="77">
        <f>D150-V150</f>
        <v>-83.65967999999975</v>
      </c>
      <c r="X150" s="78" t="str">
        <f>IF(W150&gt;0,"НЕДОВЫПОЛНЕНИЕ",IF(W150&lt;0,"ПЕРЕРАСХОД"))</f>
        <v>ПЕРЕРАСХОД</v>
      </c>
    </row>
    <row r="151" spans="1:24" s="79" customFormat="1" ht="12" customHeight="1">
      <c r="A151" s="65"/>
      <c r="B151" s="80"/>
      <c r="C151" s="67"/>
      <c r="D151" s="68"/>
      <c r="E151" s="96" t="s">
        <v>199</v>
      </c>
      <c r="F151" s="96" t="s">
        <v>200</v>
      </c>
      <c r="G151" s="96">
        <v>280</v>
      </c>
      <c r="H151" s="96">
        <v>890</v>
      </c>
      <c r="I151" s="70">
        <v>249.2</v>
      </c>
      <c r="J151" s="71"/>
      <c r="K151" s="72"/>
      <c r="L151" s="72"/>
      <c r="M151" s="73">
        <f>I151</f>
        <v>249.2</v>
      </c>
      <c r="N151" s="101"/>
      <c r="O151" s="74"/>
      <c r="P151" s="74"/>
      <c r="Q151" s="74"/>
      <c r="R151" s="74"/>
      <c r="S151" s="72"/>
      <c r="T151" s="71"/>
      <c r="U151" s="72"/>
      <c r="V151" s="89"/>
      <c r="W151" s="77"/>
      <c r="X151" s="90"/>
    </row>
    <row r="152" spans="1:24" s="79" customFormat="1" ht="12" customHeight="1">
      <c r="A152" s="65"/>
      <c r="B152" s="80"/>
      <c r="C152" s="67"/>
      <c r="D152" s="68"/>
      <c r="E152" s="108" t="s">
        <v>201</v>
      </c>
      <c r="F152" s="108" t="s">
        <v>202</v>
      </c>
      <c r="G152" s="108">
        <v>1666</v>
      </c>
      <c r="H152" s="108">
        <v>180</v>
      </c>
      <c r="I152" s="97">
        <v>300</v>
      </c>
      <c r="J152" s="71"/>
      <c r="K152" s="98"/>
      <c r="L152" s="98"/>
      <c r="M152" s="71"/>
      <c r="N152" s="100"/>
      <c r="O152" s="100"/>
      <c r="P152" s="100"/>
      <c r="Q152" s="100"/>
      <c r="R152" s="100"/>
      <c r="S152" s="99">
        <f>I152</f>
        <v>300</v>
      </c>
      <c r="T152" s="98"/>
      <c r="U152" s="95"/>
      <c r="V152" s="89"/>
      <c r="W152" s="77"/>
      <c r="X152" s="90"/>
    </row>
    <row r="153" spans="1:24" s="79" customFormat="1" ht="12" customHeight="1">
      <c r="A153" s="65"/>
      <c r="B153" s="80"/>
      <c r="C153" s="67"/>
      <c r="D153" s="68"/>
      <c r="E153" s="108" t="s">
        <v>203</v>
      </c>
      <c r="F153" s="108" t="s">
        <v>97</v>
      </c>
      <c r="G153" s="108">
        <v>204</v>
      </c>
      <c r="H153" s="108">
        <v>370</v>
      </c>
      <c r="I153" s="97">
        <v>75.48</v>
      </c>
      <c r="J153" s="71"/>
      <c r="K153" s="98"/>
      <c r="L153" s="98"/>
      <c r="M153" s="71"/>
      <c r="N153" s="100"/>
      <c r="O153" s="100"/>
      <c r="P153" s="100"/>
      <c r="Q153" s="99">
        <f>I153</f>
        <v>75.48</v>
      </c>
      <c r="R153" s="100"/>
      <c r="S153" s="98"/>
      <c r="T153" s="98"/>
      <c r="U153" s="98"/>
      <c r="V153" s="89"/>
      <c r="W153" s="77"/>
      <c r="X153" s="90"/>
    </row>
    <row r="154" spans="1:24" s="79" customFormat="1" ht="12" customHeight="1">
      <c r="A154" s="65"/>
      <c r="B154" s="80"/>
      <c r="C154" s="67"/>
      <c r="D154" s="68"/>
      <c r="E154" s="105" t="s">
        <v>204</v>
      </c>
      <c r="F154" s="105" t="s">
        <v>205</v>
      </c>
      <c r="G154" s="105">
        <v>8</v>
      </c>
      <c r="H154" s="105">
        <v>800</v>
      </c>
      <c r="I154" s="97">
        <v>6.4</v>
      </c>
      <c r="J154" s="71"/>
      <c r="K154" s="71"/>
      <c r="L154" s="98"/>
      <c r="M154" s="71"/>
      <c r="N154" s="74"/>
      <c r="O154" s="74"/>
      <c r="P154" s="74"/>
      <c r="Q154" s="74"/>
      <c r="R154" s="74"/>
      <c r="S154" s="73">
        <f>G154</f>
        <v>8</v>
      </c>
      <c r="T154" s="71"/>
      <c r="U154" s="74"/>
      <c r="V154" s="89"/>
      <c r="W154" s="77"/>
      <c r="X154" s="90"/>
    </row>
    <row r="155" spans="1:24" s="79" customFormat="1" ht="12" customHeight="1">
      <c r="A155" s="65"/>
      <c r="B155" s="80"/>
      <c r="C155" s="67"/>
      <c r="D155" s="68"/>
      <c r="E155" s="91" t="s">
        <v>206</v>
      </c>
      <c r="F155" s="91" t="s">
        <v>116</v>
      </c>
      <c r="G155" s="91">
        <v>1</v>
      </c>
      <c r="H155" s="91">
        <v>15000</v>
      </c>
      <c r="I155" s="92">
        <v>15</v>
      </c>
      <c r="J155" s="71"/>
      <c r="K155" s="72"/>
      <c r="L155" s="72"/>
      <c r="M155" s="71"/>
      <c r="N155" s="74"/>
      <c r="O155" s="74"/>
      <c r="P155" s="74"/>
      <c r="Q155" s="74"/>
      <c r="R155" s="74"/>
      <c r="S155" s="73">
        <v>15</v>
      </c>
      <c r="T155" s="71"/>
      <c r="U155" s="74"/>
      <c r="V155" s="89"/>
      <c r="W155" s="77"/>
      <c r="X155" s="90"/>
    </row>
    <row r="156" spans="1:24" s="79" customFormat="1" ht="12" customHeight="1">
      <c r="A156" s="65"/>
      <c r="B156" s="80"/>
      <c r="C156" s="67"/>
      <c r="D156" s="68"/>
      <c r="E156" s="91" t="s">
        <v>207</v>
      </c>
      <c r="F156" s="91" t="s">
        <v>116</v>
      </c>
      <c r="G156" s="91">
        <v>1</v>
      </c>
      <c r="H156" s="91">
        <v>15000</v>
      </c>
      <c r="I156" s="92">
        <v>15</v>
      </c>
      <c r="J156" s="71"/>
      <c r="K156" s="72"/>
      <c r="L156" s="72"/>
      <c r="M156" s="71"/>
      <c r="N156" s="74"/>
      <c r="O156" s="74"/>
      <c r="P156" s="74"/>
      <c r="Q156" s="74"/>
      <c r="R156" s="74"/>
      <c r="S156" s="73">
        <v>15</v>
      </c>
      <c r="T156" s="71"/>
      <c r="U156" s="74"/>
      <c r="V156" s="89"/>
      <c r="W156" s="77"/>
      <c r="X156" s="90"/>
    </row>
    <row r="157" spans="1:24" s="79" customFormat="1" ht="12" customHeight="1">
      <c r="A157" s="65"/>
      <c r="B157" s="80"/>
      <c r="C157" s="67"/>
      <c r="D157" s="68"/>
      <c r="E157" s="91" t="s">
        <v>208</v>
      </c>
      <c r="F157" s="91" t="s">
        <v>116</v>
      </c>
      <c r="G157" s="91">
        <v>1</v>
      </c>
      <c r="H157" s="91">
        <v>15000</v>
      </c>
      <c r="I157" s="92">
        <v>15</v>
      </c>
      <c r="J157" s="71"/>
      <c r="K157" s="72"/>
      <c r="L157" s="72"/>
      <c r="M157" s="71"/>
      <c r="N157" s="74"/>
      <c r="O157" s="74"/>
      <c r="P157" s="74"/>
      <c r="Q157" s="74"/>
      <c r="R157" s="74"/>
      <c r="S157" s="73">
        <f>I157</f>
        <v>15</v>
      </c>
      <c r="T157" s="71"/>
      <c r="U157" s="74"/>
      <c r="V157" s="89"/>
      <c r="W157" s="77"/>
      <c r="X157" s="90"/>
    </row>
    <row r="158" spans="1:24" s="79" customFormat="1" ht="12" customHeight="1">
      <c r="A158" s="65"/>
      <c r="B158" s="80"/>
      <c r="C158" s="67"/>
      <c r="D158" s="68"/>
      <c r="E158" s="91" t="s">
        <v>209</v>
      </c>
      <c r="F158" s="91" t="s">
        <v>116</v>
      </c>
      <c r="G158" s="91">
        <v>1</v>
      </c>
      <c r="H158" s="91">
        <v>15000</v>
      </c>
      <c r="I158" s="92">
        <v>15</v>
      </c>
      <c r="J158" s="71"/>
      <c r="K158" s="72"/>
      <c r="L158" s="72"/>
      <c r="M158" s="71"/>
      <c r="N158" s="74"/>
      <c r="O158" s="74"/>
      <c r="P158" s="74"/>
      <c r="Q158" s="74"/>
      <c r="R158" s="74"/>
      <c r="S158" s="73">
        <f>I158</f>
        <v>15</v>
      </c>
      <c r="T158" s="71"/>
      <c r="U158" s="74"/>
      <c r="V158" s="89"/>
      <c r="W158" s="77"/>
      <c r="X158" s="90"/>
    </row>
    <row r="159" spans="1:24" s="79" customFormat="1" ht="12" customHeight="1">
      <c r="A159" s="65"/>
      <c r="B159" s="80"/>
      <c r="C159" s="67"/>
      <c r="D159" s="68"/>
      <c r="E159" s="96" t="s">
        <v>210</v>
      </c>
      <c r="F159" s="96" t="s">
        <v>145</v>
      </c>
      <c r="G159" s="96">
        <v>6</v>
      </c>
      <c r="H159" s="96">
        <v>19000</v>
      </c>
      <c r="I159" s="97">
        <v>114</v>
      </c>
      <c r="J159" s="71"/>
      <c r="K159" s="98"/>
      <c r="L159" s="98"/>
      <c r="M159" s="71"/>
      <c r="N159" s="100"/>
      <c r="O159" s="100"/>
      <c r="P159" s="99">
        <f>I159</f>
        <v>114</v>
      </c>
      <c r="Q159" s="100"/>
      <c r="R159" s="100"/>
      <c r="S159" s="98"/>
      <c r="T159" s="98"/>
      <c r="U159" s="98"/>
      <c r="V159" s="89"/>
      <c r="W159" s="77"/>
      <c r="X159" s="90"/>
    </row>
    <row r="160" spans="1:24" s="79" customFormat="1" ht="12" customHeight="1">
      <c r="A160" s="65"/>
      <c r="B160" s="80"/>
      <c r="C160" s="67"/>
      <c r="D160" s="68"/>
      <c r="E160" s="85" t="s">
        <v>187</v>
      </c>
      <c r="F160" s="96"/>
      <c r="G160" s="96"/>
      <c r="H160" s="96"/>
      <c r="I160" s="274">
        <v>1.3</v>
      </c>
      <c r="J160" s="272"/>
      <c r="K160" s="95"/>
      <c r="L160" s="71"/>
      <c r="M160" s="72"/>
      <c r="N160" s="74"/>
      <c r="O160" s="74"/>
      <c r="P160" s="273">
        <f>I160/36685*1000</f>
        <v>0.035436827041024944</v>
      </c>
      <c r="Q160" s="74"/>
      <c r="R160" s="74"/>
      <c r="S160" s="72"/>
      <c r="T160" s="72"/>
      <c r="U160" s="72"/>
      <c r="V160" s="89"/>
      <c r="W160" s="77"/>
      <c r="X160" s="90"/>
    </row>
    <row r="161" spans="1:24" s="79" customFormat="1" ht="12" customHeight="1">
      <c r="A161" s="65"/>
      <c r="B161" s="80"/>
      <c r="C161" s="67"/>
      <c r="D161" s="68"/>
      <c r="E161" s="85" t="s">
        <v>690</v>
      </c>
      <c r="F161" s="96"/>
      <c r="G161" s="96"/>
      <c r="H161" s="96"/>
      <c r="I161" s="274">
        <v>1.15</v>
      </c>
      <c r="J161" s="272"/>
      <c r="K161" s="95"/>
      <c r="L161" s="71"/>
      <c r="M161" s="72"/>
      <c r="N161" s="74"/>
      <c r="O161" s="74"/>
      <c r="P161" s="273">
        <f>I161/36685*1000</f>
        <v>0.031347962382445145</v>
      </c>
      <c r="Q161" s="74"/>
      <c r="R161" s="74"/>
      <c r="S161" s="72"/>
      <c r="T161" s="72"/>
      <c r="U161" s="72"/>
      <c r="V161" s="89"/>
      <c r="W161" s="77"/>
      <c r="X161" s="90"/>
    </row>
    <row r="162" spans="1:24" s="79" customFormat="1" ht="12" customHeight="1">
      <c r="A162" s="65"/>
      <c r="B162" s="80"/>
      <c r="C162" s="67"/>
      <c r="D162" s="68"/>
      <c r="E162" s="85" t="s">
        <v>691</v>
      </c>
      <c r="F162" s="96"/>
      <c r="G162" s="96"/>
      <c r="H162" s="96"/>
      <c r="I162" s="274">
        <v>3.5</v>
      </c>
      <c r="J162" s="272"/>
      <c r="K162" s="95"/>
      <c r="L162" s="71"/>
      <c r="M162" s="72"/>
      <c r="N162" s="74"/>
      <c r="O162" s="74"/>
      <c r="P162" s="273">
        <f>I162/36685*1000</f>
        <v>0.09540684203352869</v>
      </c>
      <c r="Q162" s="74"/>
      <c r="R162" s="74"/>
      <c r="S162" s="72"/>
      <c r="T162" s="72"/>
      <c r="U162" s="72"/>
      <c r="V162" s="89"/>
      <c r="W162" s="77"/>
      <c r="X162" s="90"/>
    </row>
    <row r="163" spans="1:24" s="79" customFormat="1" ht="12" customHeight="1">
      <c r="A163" s="65"/>
      <c r="B163" s="80"/>
      <c r="C163" s="67"/>
      <c r="D163" s="68"/>
      <c r="E163" s="85" t="s">
        <v>692</v>
      </c>
      <c r="F163" s="96"/>
      <c r="G163" s="96"/>
      <c r="H163" s="96"/>
      <c r="I163" s="274">
        <v>1.15</v>
      </c>
      <c r="J163" s="272"/>
      <c r="K163" s="95"/>
      <c r="L163" s="71"/>
      <c r="M163" s="72"/>
      <c r="N163" s="74"/>
      <c r="O163" s="74"/>
      <c r="P163" s="273">
        <f>I163/36685*1000</f>
        <v>0.031347962382445145</v>
      </c>
      <c r="Q163" s="74"/>
      <c r="R163" s="74"/>
      <c r="S163" s="72"/>
      <c r="T163" s="72"/>
      <c r="U163" s="72"/>
      <c r="V163" s="89"/>
      <c r="W163" s="77"/>
      <c r="X163" s="90"/>
    </row>
    <row r="164" spans="1:24" s="79" customFormat="1" ht="12" customHeight="1" collapsed="1">
      <c r="A164" s="65"/>
      <c r="B164" s="80"/>
      <c r="C164" s="67"/>
      <c r="D164" s="68"/>
      <c r="E164" s="85" t="s">
        <v>192</v>
      </c>
      <c r="F164" s="96"/>
      <c r="G164" s="96"/>
      <c r="H164" s="96"/>
      <c r="I164" s="274">
        <v>3.75</v>
      </c>
      <c r="J164" s="272"/>
      <c r="K164" s="95"/>
      <c r="L164" s="71"/>
      <c r="M164" s="72"/>
      <c r="N164" s="74"/>
      <c r="O164" s="74"/>
      <c r="P164" s="273">
        <f>I164/36685*1000</f>
        <v>0.10222161646449503</v>
      </c>
      <c r="Q164" s="74"/>
      <c r="R164" s="74"/>
      <c r="S164" s="72"/>
      <c r="T164" s="72"/>
      <c r="U164" s="72"/>
      <c r="V164" s="89"/>
      <c r="W164" s="77"/>
      <c r="X164" s="90"/>
    </row>
    <row r="165" spans="1:24" s="120" customFormat="1" ht="12" customHeight="1" hidden="1" outlineLevel="1">
      <c r="A165" s="109">
        <v>16</v>
      </c>
      <c r="B165" s="110" t="s">
        <v>211</v>
      </c>
      <c r="C165" s="111">
        <f>SUM(C72:C159)</f>
        <v>107707.20000000001</v>
      </c>
      <c r="D165" s="112">
        <f>(C165*1.85*12)/1000</f>
        <v>2391.0998400000003</v>
      </c>
      <c r="E165" s="113"/>
      <c r="F165" s="113"/>
      <c r="G165" s="113"/>
      <c r="H165" s="113"/>
      <c r="I165" s="111">
        <f aca="true" t="shared" si="0" ref="I165:V165">SUM(I72:I159)</f>
        <v>2587.21</v>
      </c>
      <c r="J165" s="114">
        <f t="shared" si="0"/>
        <v>0</v>
      </c>
      <c r="K165" s="114">
        <f t="shared" si="0"/>
        <v>0</v>
      </c>
      <c r="L165" s="114">
        <f t="shared" si="0"/>
        <v>28.08</v>
      </c>
      <c r="M165" s="114">
        <f t="shared" si="0"/>
        <v>471.7</v>
      </c>
      <c r="N165" s="115">
        <f t="shared" si="0"/>
        <v>273.592</v>
      </c>
      <c r="O165" s="115">
        <f t="shared" si="0"/>
        <v>255.45299999999997</v>
      </c>
      <c r="P165" s="116">
        <f t="shared" si="0"/>
        <v>350.9</v>
      </c>
      <c r="Q165" s="115">
        <f t="shared" si="0"/>
        <v>191.36</v>
      </c>
      <c r="R165" s="115">
        <f t="shared" si="0"/>
        <v>403.4</v>
      </c>
      <c r="S165" s="114">
        <f t="shared" si="0"/>
        <v>428.165</v>
      </c>
      <c r="T165" s="114">
        <f t="shared" si="0"/>
        <v>89.75999999999999</v>
      </c>
      <c r="U165" s="114">
        <f t="shared" si="0"/>
        <v>68.96</v>
      </c>
      <c r="V165" s="117">
        <f t="shared" si="0"/>
        <v>2511.6500000000005</v>
      </c>
      <c r="W165" s="118">
        <f>D165-V165</f>
        <v>-120.55016000000023</v>
      </c>
      <c r="X165" s="119" t="str">
        <f>IF(W165&gt;0,"НЕДОВЫПОЛНЕНИЕ",IF(W165&lt;0,"ПЕРЕРАСХОД"))</f>
        <v>ПЕРЕРАСХОД</v>
      </c>
    </row>
    <row r="166" spans="1:24" s="79" customFormat="1" ht="12" customHeight="1" hidden="1" outlineLevel="1">
      <c r="A166" s="121"/>
      <c r="B166" s="122"/>
      <c r="C166" s="123"/>
      <c r="D166" s="123"/>
      <c r="E166" s="122"/>
      <c r="F166" s="122"/>
      <c r="G166" s="122"/>
      <c r="H166" s="122"/>
      <c r="I166" s="123"/>
      <c r="J166" s="124">
        <f>D165/12</f>
        <v>199.25832000000003</v>
      </c>
      <c r="K166" s="124">
        <f>D165/12</f>
        <v>199.25832000000003</v>
      </c>
      <c r="L166" s="124">
        <f>D165/12</f>
        <v>199.25832000000003</v>
      </c>
      <c r="M166" s="124">
        <f>D165/12</f>
        <v>199.25832000000003</v>
      </c>
      <c r="N166" s="125">
        <f>D165/12</f>
        <v>199.25832000000003</v>
      </c>
      <c r="O166" s="125">
        <f>D165/12</f>
        <v>199.25832000000003</v>
      </c>
      <c r="P166" s="126">
        <f>D165/12</f>
        <v>199.25832000000003</v>
      </c>
      <c r="Q166" s="125">
        <f>D165/12</f>
        <v>199.25832000000003</v>
      </c>
      <c r="R166" s="125">
        <f>D165/12</f>
        <v>199.25832000000003</v>
      </c>
      <c r="S166" s="124">
        <f>D165/12</f>
        <v>199.25832000000003</v>
      </c>
      <c r="T166" s="124">
        <f>D165/12</f>
        <v>199.25832000000003</v>
      </c>
      <c r="U166" s="124">
        <f>D165/12</f>
        <v>199.25832000000003</v>
      </c>
      <c r="V166" s="127"/>
      <c r="W166" s="123"/>
      <c r="X166" s="90"/>
    </row>
    <row r="167" spans="1:24" s="79" customFormat="1" ht="12" customHeight="1" hidden="1" outlineLevel="1" collapsed="1">
      <c r="A167" s="286" t="s">
        <v>212</v>
      </c>
      <c r="B167" s="287"/>
      <c r="C167" s="287"/>
      <c r="D167" s="288"/>
      <c r="E167" s="128"/>
      <c r="F167" s="128"/>
      <c r="G167" s="128"/>
      <c r="H167" s="128"/>
      <c r="I167" s="129"/>
      <c r="J167" s="124"/>
      <c r="K167" s="124"/>
      <c r="L167" s="124"/>
      <c r="M167" s="124"/>
      <c r="N167" s="125"/>
      <c r="O167" s="125"/>
      <c r="P167" s="124"/>
      <c r="Q167" s="125"/>
      <c r="R167" s="125"/>
      <c r="S167" s="124"/>
      <c r="T167" s="124"/>
      <c r="U167" s="124"/>
      <c r="V167" s="130"/>
      <c r="W167" s="129"/>
      <c r="X167" s="90"/>
    </row>
    <row r="168" spans="1:24" s="79" customFormat="1" ht="12" customHeight="1">
      <c r="A168" s="65">
        <v>1</v>
      </c>
      <c r="B168" s="66" t="s">
        <v>213</v>
      </c>
      <c r="C168" s="67">
        <v>5714.709999999999</v>
      </c>
      <c r="D168" s="68">
        <f>(C168*1.85*12)/1000</f>
        <v>126.86656199999997</v>
      </c>
      <c r="E168" s="105" t="s">
        <v>214</v>
      </c>
      <c r="F168" s="105" t="s">
        <v>215</v>
      </c>
      <c r="G168" s="105">
        <v>15.8</v>
      </c>
      <c r="H168" s="105">
        <v>370</v>
      </c>
      <c r="I168" s="98">
        <v>5.846</v>
      </c>
      <c r="J168" s="71"/>
      <c r="K168" s="98"/>
      <c r="L168" s="98"/>
      <c r="M168" s="99">
        <f>I168</f>
        <v>5.846</v>
      </c>
      <c r="N168" s="100"/>
      <c r="O168" s="100"/>
      <c r="P168" s="100"/>
      <c r="Q168" s="100"/>
      <c r="R168" s="100"/>
      <c r="S168" s="98"/>
      <c r="T168" s="98"/>
      <c r="U168" s="98"/>
      <c r="V168" s="89">
        <f>SUM(I168:I170)</f>
        <v>77.446</v>
      </c>
      <c r="W168" s="77">
        <f>D168-V168</f>
        <v>49.420561999999975</v>
      </c>
      <c r="X168" s="78" t="str">
        <f>IF(W168&gt;0,"НЕДОВЫПОЛНЕНИЕ",IF(W168&lt;0,"ПЕРЕРАСХОД"))</f>
        <v>НЕДОВЫПОЛНЕНИЕ</v>
      </c>
    </row>
    <row r="169" spans="1:24" s="79" customFormat="1" ht="12" customHeight="1">
      <c r="A169" s="65"/>
      <c r="B169" s="80"/>
      <c r="C169" s="67"/>
      <c r="D169" s="68"/>
      <c r="E169" s="85" t="s">
        <v>216</v>
      </c>
      <c r="F169" s="85" t="s">
        <v>217</v>
      </c>
      <c r="G169" s="85">
        <v>9.6</v>
      </c>
      <c r="H169" s="85">
        <v>2500</v>
      </c>
      <c r="I169" s="98">
        <v>24</v>
      </c>
      <c r="J169" s="71"/>
      <c r="K169" s="98"/>
      <c r="L169" s="98"/>
      <c r="M169" s="98"/>
      <c r="N169" s="100"/>
      <c r="O169" s="100"/>
      <c r="P169" s="100"/>
      <c r="Q169" s="100"/>
      <c r="R169" s="100"/>
      <c r="S169" s="99">
        <v>24</v>
      </c>
      <c r="T169" s="98"/>
      <c r="U169" s="98"/>
      <c r="V169" s="89"/>
      <c r="W169" s="77"/>
      <c r="X169" s="90"/>
    </row>
    <row r="170" spans="1:24" s="79" customFormat="1" ht="12" customHeight="1">
      <c r="A170" s="65"/>
      <c r="B170" s="80"/>
      <c r="C170" s="67"/>
      <c r="D170" s="68"/>
      <c r="E170" s="85" t="s">
        <v>218</v>
      </c>
      <c r="F170" s="85" t="s">
        <v>105</v>
      </c>
      <c r="G170" s="85">
        <v>28</v>
      </c>
      <c r="H170" s="85">
        <v>1700</v>
      </c>
      <c r="I170" s="98">
        <v>47.6</v>
      </c>
      <c r="J170" s="71"/>
      <c r="K170" s="98"/>
      <c r="L170" s="98"/>
      <c r="M170" s="95"/>
      <c r="N170" s="99">
        <f>I170</f>
        <v>47.6</v>
      </c>
      <c r="O170" s="100"/>
      <c r="P170" s="100"/>
      <c r="Q170" s="100"/>
      <c r="R170" s="100"/>
      <c r="S170" s="98"/>
      <c r="T170" s="98"/>
      <c r="U170" s="98"/>
      <c r="V170" s="89"/>
      <c r="W170" s="77"/>
      <c r="X170" s="90"/>
    </row>
    <row r="171" spans="1:24" s="79" customFormat="1" ht="12" customHeight="1">
      <c r="A171" s="65">
        <v>2</v>
      </c>
      <c r="B171" s="66" t="s">
        <v>219</v>
      </c>
      <c r="C171" s="67">
        <v>3174.1000000000004</v>
      </c>
      <c r="D171" s="68">
        <f>(C171*1.85*12)/1000</f>
        <v>70.46502000000002</v>
      </c>
      <c r="E171" s="105" t="s">
        <v>220</v>
      </c>
      <c r="F171" s="105" t="s">
        <v>221</v>
      </c>
      <c r="G171" s="105">
        <v>8</v>
      </c>
      <c r="H171" s="105">
        <v>760</v>
      </c>
      <c r="I171" s="98">
        <v>6.08</v>
      </c>
      <c r="J171" s="71"/>
      <c r="K171" s="71"/>
      <c r="L171" s="98"/>
      <c r="M171" s="99">
        <f>I171</f>
        <v>6.08</v>
      </c>
      <c r="N171" s="100"/>
      <c r="O171" s="100"/>
      <c r="P171" s="100"/>
      <c r="Q171" s="100"/>
      <c r="R171" s="100"/>
      <c r="S171" s="98"/>
      <c r="T171" s="98"/>
      <c r="U171" s="98"/>
      <c r="V171" s="89">
        <f>SUM(I171)</f>
        <v>6.08</v>
      </c>
      <c r="W171" s="77">
        <f>D171-V171</f>
        <v>64.38502000000003</v>
      </c>
      <c r="X171" s="78" t="str">
        <f>IF(W171&gt;0,"НЕДОВЫПОЛНЕНИЕ",IF(W171&lt;0,"ПЕРЕРАСХОД"))</f>
        <v>НЕДОВЫПОЛНЕНИЕ</v>
      </c>
    </row>
    <row r="172" spans="1:24" s="79" customFormat="1" ht="12" customHeight="1">
      <c r="A172" s="65">
        <v>3</v>
      </c>
      <c r="B172" s="66" t="s">
        <v>222</v>
      </c>
      <c r="C172" s="67">
        <v>3165.2</v>
      </c>
      <c r="D172" s="68">
        <f>(C172*1.85*12)/1000</f>
        <v>70.26744000000001</v>
      </c>
      <c r="E172" s="105" t="s">
        <v>223</v>
      </c>
      <c r="F172" s="105" t="s">
        <v>95</v>
      </c>
      <c r="G172" s="105">
        <v>3</v>
      </c>
      <c r="H172" s="105">
        <v>25000</v>
      </c>
      <c r="I172" s="98">
        <v>75</v>
      </c>
      <c r="J172" s="71"/>
      <c r="K172" s="71"/>
      <c r="L172" s="98"/>
      <c r="M172" s="98"/>
      <c r="N172" s="100"/>
      <c r="O172" s="100"/>
      <c r="P172" s="100"/>
      <c r="Q172" s="100"/>
      <c r="R172" s="100"/>
      <c r="S172" s="99">
        <v>75</v>
      </c>
      <c r="T172" s="98"/>
      <c r="U172" s="98"/>
      <c r="V172" s="89">
        <f>SUM(I172:I173)</f>
        <v>91.287</v>
      </c>
      <c r="W172" s="77">
        <f>D172-V172</f>
        <v>-21.01956</v>
      </c>
      <c r="X172" s="78" t="str">
        <f>IF(W172&gt;0,"НЕДОВЫПОЛНЕНИЕ",IF(W172&lt;0,"ПЕРЕРАСХОД"))</f>
        <v>ПЕРЕРАСХОД</v>
      </c>
    </row>
    <row r="173" spans="1:24" s="79" customFormat="1" ht="12" customHeight="1">
      <c r="A173" s="65"/>
      <c r="B173" s="80"/>
      <c r="C173" s="67"/>
      <c r="D173" s="68"/>
      <c r="E173" s="105" t="s">
        <v>224</v>
      </c>
      <c r="F173" s="105" t="s">
        <v>225</v>
      </c>
      <c r="G173" s="105">
        <v>18.3</v>
      </c>
      <c r="H173" s="105">
        <v>890</v>
      </c>
      <c r="I173" s="98">
        <v>16.287</v>
      </c>
      <c r="J173" s="71"/>
      <c r="K173" s="71"/>
      <c r="L173" s="98"/>
      <c r="M173" s="98"/>
      <c r="N173" s="99">
        <f>I173</f>
        <v>16.287</v>
      </c>
      <c r="O173" s="100"/>
      <c r="P173" s="100"/>
      <c r="Q173" s="100"/>
      <c r="R173" s="100"/>
      <c r="S173" s="98"/>
      <c r="T173" s="98"/>
      <c r="U173" s="98"/>
      <c r="V173" s="89"/>
      <c r="W173" s="77"/>
      <c r="X173" s="90"/>
    </row>
    <row r="174" spans="1:24" s="79" customFormat="1" ht="12" customHeight="1">
      <c r="A174" s="65">
        <v>4</v>
      </c>
      <c r="B174" s="66" t="s">
        <v>226</v>
      </c>
      <c r="C174" s="67">
        <v>1515.1000000000004</v>
      </c>
      <c r="D174" s="68">
        <f>(C174*1.85*12)/1000</f>
        <v>33.63522000000001</v>
      </c>
      <c r="E174" s="96" t="s">
        <v>227</v>
      </c>
      <c r="F174" s="96" t="s">
        <v>105</v>
      </c>
      <c r="G174" s="96">
        <v>5.4</v>
      </c>
      <c r="H174" s="96">
        <v>1700</v>
      </c>
      <c r="I174" s="98">
        <v>9.2</v>
      </c>
      <c r="J174" s="71"/>
      <c r="K174" s="98"/>
      <c r="L174" s="71"/>
      <c r="M174" s="98"/>
      <c r="N174" s="100"/>
      <c r="O174" s="99">
        <f>I174</f>
        <v>9.2</v>
      </c>
      <c r="P174" s="100"/>
      <c r="Q174" s="100"/>
      <c r="R174" s="100"/>
      <c r="S174" s="98"/>
      <c r="T174" s="98"/>
      <c r="U174" s="98"/>
      <c r="V174" s="89">
        <f>SUM(I174:I176)</f>
        <v>40.760000000000005</v>
      </c>
      <c r="W174" s="77">
        <f>D174-V174</f>
        <v>-7.124779999999994</v>
      </c>
      <c r="X174" s="78" t="str">
        <f>IF(W174&gt;0,"НЕДОВЫПОЛНЕНИЕ",IF(W174&lt;0,"ПЕРЕРАСХОД"))</f>
        <v>ПЕРЕРАСХОД</v>
      </c>
    </row>
    <row r="175" spans="1:24" s="79" customFormat="1" ht="12" customHeight="1">
      <c r="A175" s="65"/>
      <c r="B175" s="80"/>
      <c r="C175" s="67"/>
      <c r="D175" s="68"/>
      <c r="E175" s="96" t="s">
        <v>228</v>
      </c>
      <c r="F175" s="96" t="s">
        <v>217</v>
      </c>
      <c r="G175" s="96">
        <v>10.8</v>
      </c>
      <c r="H175" s="96">
        <v>2500</v>
      </c>
      <c r="I175" s="70">
        <v>27</v>
      </c>
      <c r="J175" s="71"/>
      <c r="K175" s="72"/>
      <c r="L175" s="72"/>
      <c r="M175" s="95"/>
      <c r="N175" s="99">
        <f>I175</f>
        <v>27</v>
      </c>
      <c r="O175" s="131"/>
      <c r="P175" s="131"/>
      <c r="Q175" s="100"/>
      <c r="R175" s="100"/>
      <c r="S175" s="98"/>
      <c r="T175" s="98"/>
      <c r="U175" s="98"/>
      <c r="V175" s="89"/>
      <c r="W175" s="77"/>
      <c r="X175" s="90"/>
    </row>
    <row r="176" spans="1:24" s="79" customFormat="1" ht="12" customHeight="1">
      <c r="A176" s="65"/>
      <c r="B176" s="80"/>
      <c r="C176" s="67"/>
      <c r="D176" s="68"/>
      <c r="E176" s="96" t="s">
        <v>229</v>
      </c>
      <c r="F176" s="96" t="s">
        <v>107</v>
      </c>
      <c r="G176" s="96">
        <v>6</v>
      </c>
      <c r="H176" s="96">
        <v>760</v>
      </c>
      <c r="I176" s="98">
        <v>4.56</v>
      </c>
      <c r="J176" s="71"/>
      <c r="K176" s="98"/>
      <c r="L176" s="71"/>
      <c r="M176" s="98"/>
      <c r="N176" s="99">
        <f>I176</f>
        <v>4.56</v>
      </c>
      <c r="O176" s="131"/>
      <c r="P176" s="131"/>
      <c r="Q176" s="100"/>
      <c r="R176" s="100"/>
      <c r="S176" s="98"/>
      <c r="T176" s="98"/>
      <c r="U176" s="98"/>
      <c r="V176" s="89"/>
      <c r="W176" s="77"/>
      <c r="X176" s="90"/>
    </row>
    <row r="177" spans="1:24" s="79" customFormat="1" ht="12" customHeight="1">
      <c r="A177" s="65">
        <v>5</v>
      </c>
      <c r="B177" s="132" t="s">
        <v>230</v>
      </c>
      <c r="C177" s="67">
        <v>1491.3</v>
      </c>
      <c r="D177" s="68">
        <f>(C177*1.85*12)/1000</f>
        <v>33.10686</v>
      </c>
      <c r="E177" s="96" t="s">
        <v>231</v>
      </c>
      <c r="F177" s="108" t="s">
        <v>202</v>
      </c>
      <c r="G177" s="96">
        <v>111.5</v>
      </c>
      <c r="H177" s="96">
        <v>180</v>
      </c>
      <c r="I177" s="98">
        <v>20.07</v>
      </c>
      <c r="J177" s="71"/>
      <c r="K177" s="98"/>
      <c r="L177" s="100"/>
      <c r="M177" s="98"/>
      <c r="N177" s="100"/>
      <c r="O177" s="131"/>
      <c r="P177" s="131"/>
      <c r="Q177" s="100"/>
      <c r="R177" s="100"/>
      <c r="S177" s="98"/>
      <c r="T177" s="98"/>
      <c r="U177" s="99">
        <v>20.07</v>
      </c>
      <c r="V177" s="89">
        <f>SUM(I177:I178)</f>
        <v>33.57</v>
      </c>
      <c r="W177" s="77">
        <f>D177-V177</f>
        <v>-0.46314000000000277</v>
      </c>
      <c r="X177" s="78" t="str">
        <f>IF(W177&gt;0,"НЕДОВЫПОЛНЕНИЕ",IF(W177&lt;0,"ПЕРЕРАСХОД"))</f>
        <v>ПЕРЕРАСХОД</v>
      </c>
    </row>
    <row r="178" spans="1:24" s="79" customFormat="1" ht="12" customHeight="1">
      <c r="A178" s="65"/>
      <c r="B178" s="133"/>
      <c r="C178" s="67"/>
      <c r="D178" s="68"/>
      <c r="E178" s="96" t="s">
        <v>232</v>
      </c>
      <c r="F178" s="108" t="s">
        <v>169</v>
      </c>
      <c r="G178" s="96">
        <v>9</v>
      </c>
      <c r="H178" s="96">
        <v>1500</v>
      </c>
      <c r="I178" s="98">
        <v>13.5</v>
      </c>
      <c r="J178" s="71"/>
      <c r="K178" s="98"/>
      <c r="L178" s="100"/>
      <c r="M178" s="98"/>
      <c r="N178" s="100"/>
      <c r="O178" s="100"/>
      <c r="P178" s="99">
        <v>13.5</v>
      </c>
      <c r="Q178" s="100"/>
      <c r="R178" s="100"/>
      <c r="S178" s="98"/>
      <c r="T178" s="98"/>
      <c r="U178" s="95"/>
      <c r="V178" s="89"/>
      <c r="W178" s="77"/>
      <c r="X178" s="78"/>
    </row>
    <row r="179" spans="1:24" s="79" customFormat="1" ht="12" customHeight="1">
      <c r="A179" s="65">
        <v>6</v>
      </c>
      <c r="B179" s="66" t="s">
        <v>233</v>
      </c>
      <c r="C179" s="67">
        <v>1998.7000000000003</v>
      </c>
      <c r="D179" s="68">
        <f>(C179*1.85*12)/1000</f>
        <v>44.371140000000004</v>
      </c>
      <c r="E179" s="96" t="s">
        <v>234</v>
      </c>
      <c r="F179" s="96" t="s">
        <v>105</v>
      </c>
      <c r="G179" s="96">
        <v>20</v>
      </c>
      <c r="H179" s="96">
        <v>750</v>
      </c>
      <c r="I179" s="98">
        <v>15</v>
      </c>
      <c r="J179" s="71"/>
      <c r="K179" s="98"/>
      <c r="L179" s="98"/>
      <c r="M179" s="99">
        <f>I179</f>
        <v>15</v>
      </c>
      <c r="N179" s="100"/>
      <c r="O179" s="100"/>
      <c r="P179" s="100"/>
      <c r="Q179" s="100"/>
      <c r="R179" s="100"/>
      <c r="S179" s="98"/>
      <c r="T179" s="98"/>
      <c r="U179" s="98"/>
      <c r="V179" s="89">
        <f>SUM(I179:I180)</f>
        <v>35.07</v>
      </c>
      <c r="W179" s="77">
        <f>D179-V179</f>
        <v>9.301140000000004</v>
      </c>
      <c r="X179" s="78" t="str">
        <f>IF(W179&gt;0,"НЕДОВЫПОЛНЕНИЕ",IF(W179&lt;0,"ПЕРЕРАСХОД"))</f>
        <v>НЕДОВЫПОЛНЕНИЕ</v>
      </c>
    </row>
    <row r="180" spans="1:24" s="79" customFormat="1" ht="12" customHeight="1">
      <c r="A180" s="65"/>
      <c r="B180" s="80"/>
      <c r="C180" s="67"/>
      <c r="D180" s="68"/>
      <c r="E180" s="96" t="s">
        <v>235</v>
      </c>
      <c r="F180" s="96" t="s">
        <v>105</v>
      </c>
      <c r="G180" s="96">
        <v>111.5</v>
      </c>
      <c r="H180" s="96">
        <v>180</v>
      </c>
      <c r="I180" s="98">
        <v>20.07</v>
      </c>
      <c r="J180" s="71"/>
      <c r="K180" s="98"/>
      <c r="L180" s="95"/>
      <c r="M180" s="71"/>
      <c r="N180" s="100"/>
      <c r="O180" s="99">
        <f>I180</f>
        <v>20.07</v>
      </c>
      <c r="P180" s="100"/>
      <c r="Q180" s="100"/>
      <c r="R180" s="100"/>
      <c r="S180" s="98"/>
      <c r="T180" s="98"/>
      <c r="U180" s="98"/>
      <c r="V180" s="89"/>
      <c r="W180" s="77"/>
      <c r="X180" s="90"/>
    </row>
    <row r="181" spans="1:24" s="79" customFormat="1" ht="12" customHeight="1">
      <c r="A181" s="65">
        <v>7</v>
      </c>
      <c r="B181" s="66" t="s">
        <v>236</v>
      </c>
      <c r="C181" s="67">
        <v>2828.9000000000005</v>
      </c>
      <c r="D181" s="68">
        <f>(C181*1.85*12)/1000</f>
        <v>62.801580000000016</v>
      </c>
      <c r="E181" s="96" t="s">
        <v>237</v>
      </c>
      <c r="F181" s="96" t="s">
        <v>156</v>
      </c>
      <c r="G181" s="96">
        <v>150</v>
      </c>
      <c r="H181" s="96">
        <v>620</v>
      </c>
      <c r="I181" s="98">
        <v>93</v>
      </c>
      <c r="J181" s="71"/>
      <c r="K181" s="98"/>
      <c r="L181" s="98"/>
      <c r="M181" s="99">
        <f>I181</f>
        <v>93</v>
      </c>
      <c r="N181" s="100"/>
      <c r="O181" s="100"/>
      <c r="P181" s="100"/>
      <c r="Q181" s="100"/>
      <c r="R181" s="100"/>
      <c r="S181" s="98"/>
      <c r="T181" s="98"/>
      <c r="U181" s="98"/>
      <c r="V181" s="89">
        <f>SUM(I181:I183)</f>
        <v>165</v>
      </c>
      <c r="W181" s="77">
        <f>D181-V181</f>
        <v>-102.19841999999998</v>
      </c>
      <c r="X181" s="78" t="str">
        <f>IF(W181&gt;0,"НЕДОВЫПОЛНЕНИЕ",IF(W181&lt;0,"ПЕРЕРАСХОД"))</f>
        <v>ПЕРЕРАСХОД</v>
      </c>
    </row>
    <row r="182" spans="1:24" s="79" customFormat="1" ht="12" customHeight="1">
      <c r="A182" s="65"/>
      <c r="B182" s="80"/>
      <c r="C182" s="67"/>
      <c r="D182" s="68"/>
      <c r="E182" s="96" t="s">
        <v>238</v>
      </c>
      <c r="F182" s="96" t="s">
        <v>105</v>
      </c>
      <c r="G182" s="96">
        <v>20</v>
      </c>
      <c r="H182" s="96">
        <v>750</v>
      </c>
      <c r="I182" s="98">
        <v>15</v>
      </c>
      <c r="J182" s="71"/>
      <c r="K182" s="98"/>
      <c r="L182" s="98"/>
      <c r="M182" s="98"/>
      <c r="N182" s="99">
        <f>I182</f>
        <v>15</v>
      </c>
      <c r="O182" s="100"/>
      <c r="P182" s="100"/>
      <c r="Q182" s="100"/>
      <c r="R182" s="100"/>
      <c r="S182" s="98"/>
      <c r="T182" s="98"/>
      <c r="U182" s="98"/>
      <c r="V182" s="89"/>
      <c r="W182" s="77"/>
      <c r="X182" s="90"/>
    </row>
    <row r="183" spans="1:24" s="79" customFormat="1" ht="12" customHeight="1">
      <c r="A183" s="65"/>
      <c r="B183" s="80"/>
      <c r="C183" s="67"/>
      <c r="D183" s="68"/>
      <c r="E183" s="96" t="s">
        <v>239</v>
      </c>
      <c r="F183" s="96" t="s">
        <v>145</v>
      </c>
      <c r="G183" s="96">
        <v>3</v>
      </c>
      <c r="H183" s="96">
        <v>19000</v>
      </c>
      <c r="I183" s="98">
        <v>57</v>
      </c>
      <c r="J183" s="71"/>
      <c r="K183" s="98"/>
      <c r="L183" s="98"/>
      <c r="M183" s="98"/>
      <c r="N183" s="100"/>
      <c r="O183" s="100"/>
      <c r="P183" s="99">
        <f>I183</f>
        <v>57</v>
      </c>
      <c r="Q183" s="100"/>
      <c r="R183" s="100"/>
      <c r="S183" s="98"/>
      <c r="T183" s="98"/>
      <c r="U183" s="98"/>
      <c r="V183" s="89"/>
      <c r="W183" s="77"/>
      <c r="X183" s="90"/>
    </row>
    <row r="184" spans="1:24" s="79" customFormat="1" ht="12" customHeight="1">
      <c r="A184" s="65"/>
      <c r="B184" s="80"/>
      <c r="C184" s="67"/>
      <c r="D184" s="68"/>
      <c r="E184" s="96" t="s">
        <v>240</v>
      </c>
      <c r="F184" s="96"/>
      <c r="G184" s="96">
        <v>5</v>
      </c>
      <c r="H184" s="96"/>
      <c r="I184" s="98"/>
      <c r="J184" s="71"/>
      <c r="K184" s="98"/>
      <c r="L184" s="98"/>
      <c r="M184" s="98"/>
      <c r="N184" s="100"/>
      <c r="O184" s="100"/>
      <c r="P184" s="99"/>
      <c r="Q184" s="100"/>
      <c r="R184" s="100"/>
      <c r="S184" s="98"/>
      <c r="T184" s="98"/>
      <c r="U184" s="98"/>
      <c r="V184" s="89"/>
      <c r="W184" s="77"/>
      <c r="X184" s="90"/>
    </row>
    <row r="185" spans="1:24" s="79" customFormat="1" ht="12" customHeight="1">
      <c r="A185" s="65"/>
      <c r="B185" s="80"/>
      <c r="C185" s="67"/>
      <c r="D185" s="68"/>
      <c r="E185" s="96" t="s">
        <v>241</v>
      </c>
      <c r="F185" s="96"/>
      <c r="G185" s="96">
        <v>2</v>
      </c>
      <c r="H185" s="96"/>
      <c r="I185" s="98"/>
      <c r="J185" s="71"/>
      <c r="K185" s="98"/>
      <c r="L185" s="98"/>
      <c r="M185" s="98"/>
      <c r="N185" s="100"/>
      <c r="O185" s="100"/>
      <c r="P185" s="99"/>
      <c r="Q185" s="100"/>
      <c r="R185" s="100"/>
      <c r="S185" s="98"/>
      <c r="T185" s="98"/>
      <c r="U185" s="98"/>
      <c r="V185" s="89"/>
      <c r="W185" s="77"/>
      <c r="X185" s="90"/>
    </row>
    <row r="186" spans="1:24" s="79" customFormat="1" ht="12" customHeight="1">
      <c r="A186" s="65">
        <v>8</v>
      </c>
      <c r="B186" s="66" t="s">
        <v>242</v>
      </c>
      <c r="C186" s="67">
        <v>2014</v>
      </c>
      <c r="D186" s="68">
        <f>(C186*1.85*12)/1000</f>
        <v>44.710800000000006</v>
      </c>
      <c r="E186" s="96" t="s">
        <v>243</v>
      </c>
      <c r="F186" s="96" t="s">
        <v>139</v>
      </c>
      <c r="G186" s="96">
        <v>2</v>
      </c>
      <c r="H186" s="96">
        <v>25000</v>
      </c>
      <c r="I186" s="98">
        <v>50</v>
      </c>
      <c r="J186" s="71"/>
      <c r="K186" s="98"/>
      <c r="L186" s="98"/>
      <c r="M186" s="100"/>
      <c r="N186" s="100"/>
      <c r="O186" s="100"/>
      <c r="P186" s="100"/>
      <c r="Q186" s="100"/>
      <c r="R186" s="100"/>
      <c r="S186" s="99">
        <v>50</v>
      </c>
      <c r="T186" s="98"/>
      <c r="U186" s="98"/>
      <c r="V186" s="89">
        <f>SUM(I186:I187)</f>
        <v>70.07</v>
      </c>
      <c r="W186" s="77">
        <f>D186-V186</f>
        <v>-25.359199999999987</v>
      </c>
      <c r="X186" s="78" t="str">
        <f>IF(W186&gt;0,"НЕДОВЫПОЛНЕНИЕ",IF(W186&lt;0,"ПЕРЕРАСХОД"))</f>
        <v>ПЕРЕРАСХОД</v>
      </c>
    </row>
    <row r="187" spans="1:24" s="79" customFormat="1" ht="12" customHeight="1">
      <c r="A187" s="65"/>
      <c r="B187" s="80"/>
      <c r="C187" s="67"/>
      <c r="D187" s="68"/>
      <c r="E187" s="96" t="s">
        <v>235</v>
      </c>
      <c r="F187" s="96" t="s">
        <v>105</v>
      </c>
      <c r="G187" s="96">
        <v>111.5</v>
      </c>
      <c r="H187" s="96">
        <v>180</v>
      </c>
      <c r="I187" s="98">
        <v>20.07</v>
      </c>
      <c r="J187" s="71"/>
      <c r="K187" s="98"/>
      <c r="L187" s="98"/>
      <c r="M187" s="98"/>
      <c r="N187" s="100"/>
      <c r="O187" s="100"/>
      <c r="P187" s="100"/>
      <c r="Q187" s="100"/>
      <c r="R187" s="100"/>
      <c r="S187" s="99">
        <f>I187</f>
        <v>20.07</v>
      </c>
      <c r="T187" s="98"/>
      <c r="U187" s="98"/>
      <c r="V187" s="89"/>
      <c r="W187" s="77"/>
      <c r="X187" s="90"/>
    </row>
    <row r="188" spans="1:24" s="79" customFormat="1" ht="12" customHeight="1">
      <c r="A188" s="65">
        <v>9</v>
      </c>
      <c r="B188" s="66" t="s">
        <v>244</v>
      </c>
      <c r="C188" s="67">
        <v>2008.6000000000001</v>
      </c>
      <c r="D188" s="68">
        <f>(C188*1.85*12)/1000</f>
        <v>44.590920000000004</v>
      </c>
      <c r="E188" s="96" t="s">
        <v>245</v>
      </c>
      <c r="F188" s="96" t="s">
        <v>246</v>
      </c>
      <c r="G188" s="96">
        <v>40</v>
      </c>
      <c r="H188" s="96">
        <v>1200</v>
      </c>
      <c r="I188" s="98">
        <v>48</v>
      </c>
      <c r="J188" s="71"/>
      <c r="K188" s="98"/>
      <c r="L188" s="98"/>
      <c r="M188" s="100"/>
      <c r="N188" s="99">
        <v>48</v>
      </c>
      <c r="O188" s="100"/>
      <c r="P188" s="100"/>
      <c r="Q188" s="100"/>
      <c r="R188" s="100"/>
      <c r="S188" s="98"/>
      <c r="T188" s="98"/>
      <c r="U188" s="98"/>
      <c r="V188" s="89">
        <f>SUM(I188:I189)</f>
        <v>58.5</v>
      </c>
      <c r="W188" s="77">
        <f>D188-V188</f>
        <v>-13.909079999999996</v>
      </c>
      <c r="X188" s="78" t="str">
        <f>IF(W188&gt;0,"НЕДОВЫПОЛНЕНИЕ",IF(W188&lt;0,"ПЕРЕРАСХОД"))</f>
        <v>ПЕРЕРАСХОД</v>
      </c>
    </row>
    <row r="189" spans="1:24" s="79" customFormat="1" ht="12" customHeight="1">
      <c r="A189" s="65"/>
      <c r="B189" s="80"/>
      <c r="C189" s="67"/>
      <c r="D189" s="68"/>
      <c r="E189" s="96" t="s">
        <v>247</v>
      </c>
      <c r="F189" s="96" t="s">
        <v>248</v>
      </c>
      <c r="G189" s="96">
        <v>25</v>
      </c>
      <c r="H189" s="96">
        <v>420</v>
      </c>
      <c r="I189" s="98">
        <v>10.5</v>
      </c>
      <c r="J189" s="71"/>
      <c r="K189" s="98"/>
      <c r="L189" s="95"/>
      <c r="M189" s="98"/>
      <c r="N189" s="99">
        <f>I189</f>
        <v>10.5</v>
      </c>
      <c r="O189" s="100"/>
      <c r="P189" s="100"/>
      <c r="Q189" s="100"/>
      <c r="R189" s="100"/>
      <c r="S189" s="98"/>
      <c r="T189" s="98"/>
      <c r="U189" s="98"/>
      <c r="V189" s="89"/>
      <c r="W189" s="77"/>
      <c r="X189" s="90"/>
    </row>
    <row r="190" spans="1:24" s="79" customFormat="1" ht="12" customHeight="1">
      <c r="A190" s="11">
        <v>10</v>
      </c>
      <c r="B190" s="66" t="s">
        <v>249</v>
      </c>
      <c r="C190" s="67">
        <v>2852.3</v>
      </c>
      <c r="D190" s="68">
        <f>(C190*1.85*12)/1000</f>
        <v>63.32106000000001</v>
      </c>
      <c r="E190" s="96" t="s">
        <v>250</v>
      </c>
      <c r="F190" s="96" t="s">
        <v>251</v>
      </c>
      <c r="G190" s="96">
        <v>4</v>
      </c>
      <c r="H190" s="96">
        <v>970</v>
      </c>
      <c r="I190" s="98">
        <v>3.88</v>
      </c>
      <c r="J190" s="71"/>
      <c r="K190" s="98"/>
      <c r="L190" s="98"/>
      <c r="M190" s="98"/>
      <c r="N190" s="99">
        <f>I190</f>
        <v>3.88</v>
      </c>
      <c r="O190" s="100"/>
      <c r="P190" s="100"/>
      <c r="Q190" s="100"/>
      <c r="R190" s="100"/>
      <c r="S190" s="98"/>
      <c r="T190" s="98"/>
      <c r="U190" s="98"/>
      <c r="V190" s="89">
        <f>SUM(I190)</f>
        <v>3.88</v>
      </c>
      <c r="W190" s="77">
        <f>D190-V190</f>
        <v>59.44106000000001</v>
      </c>
      <c r="X190" s="78" t="str">
        <f>IF(W190&gt;0,"НЕДОВЫПОЛНЕНИЕ",IF(W190&lt;0,"ПЕРЕРАСХОД"))</f>
        <v>НЕДОВЫПОЛНЕНИЕ</v>
      </c>
    </row>
    <row r="191" spans="1:24" s="79" customFormat="1" ht="12" customHeight="1">
      <c r="A191" s="65"/>
      <c r="B191" s="80"/>
      <c r="C191" s="67"/>
      <c r="D191" s="68"/>
      <c r="E191" s="96" t="s">
        <v>252</v>
      </c>
      <c r="F191" s="96" t="s">
        <v>253</v>
      </c>
      <c r="G191" s="96">
        <v>8</v>
      </c>
      <c r="H191" s="96">
        <v>1200</v>
      </c>
      <c r="I191" s="98">
        <v>9.6</v>
      </c>
      <c r="J191" s="71"/>
      <c r="K191" s="98"/>
      <c r="L191" s="71"/>
      <c r="M191" s="98"/>
      <c r="N191" s="95"/>
      <c r="O191" s="100"/>
      <c r="P191" s="100"/>
      <c r="Q191" s="99"/>
      <c r="R191" s="100"/>
      <c r="S191" s="98"/>
      <c r="T191" s="98"/>
      <c r="U191" s="98"/>
      <c r="V191" s="89"/>
      <c r="W191" s="77"/>
      <c r="X191" s="78"/>
    </row>
    <row r="192" spans="1:24" s="79" customFormat="1" ht="12" customHeight="1">
      <c r="A192" s="11"/>
      <c r="B192" s="104"/>
      <c r="C192" s="67"/>
      <c r="D192" s="68"/>
      <c r="E192" s="96" t="s">
        <v>254</v>
      </c>
      <c r="F192" s="96"/>
      <c r="G192" s="96">
        <v>15</v>
      </c>
      <c r="H192" s="96"/>
      <c r="I192" s="98"/>
      <c r="J192" s="71"/>
      <c r="K192" s="98"/>
      <c r="L192" s="98"/>
      <c r="M192" s="98"/>
      <c r="N192" s="95"/>
      <c r="O192" s="100"/>
      <c r="P192" s="100"/>
      <c r="Q192" s="99"/>
      <c r="R192" s="100"/>
      <c r="S192" s="98"/>
      <c r="T192" s="98"/>
      <c r="U192" s="98"/>
      <c r="V192" s="89"/>
      <c r="W192" s="77"/>
      <c r="X192" s="78"/>
    </row>
    <row r="193" spans="1:24" s="79" customFormat="1" ht="12" customHeight="1">
      <c r="A193" s="65">
        <v>11</v>
      </c>
      <c r="B193" s="66" t="s">
        <v>255</v>
      </c>
      <c r="C193" s="67">
        <v>2004.8</v>
      </c>
      <c r="D193" s="68">
        <f>(C193*1.85*12)/1000</f>
        <v>44.50656</v>
      </c>
      <c r="E193" s="96" t="s">
        <v>256</v>
      </c>
      <c r="F193" s="96" t="s">
        <v>257</v>
      </c>
      <c r="G193" s="96">
        <v>40</v>
      </c>
      <c r="H193" s="96">
        <v>890</v>
      </c>
      <c r="I193" s="98">
        <v>35.6</v>
      </c>
      <c r="J193" s="71"/>
      <c r="K193" s="98"/>
      <c r="L193" s="98"/>
      <c r="M193" s="98"/>
      <c r="N193" s="100"/>
      <c r="O193" s="100"/>
      <c r="P193" s="99">
        <f>I193</f>
        <v>35.6</v>
      </c>
      <c r="Q193" s="100"/>
      <c r="R193" s="100"/>
      <c r="S193" s="98"/>
      <c r="T193" s="98"/>
      <c r="U193" s="98"/>
      <c r="V193" s="89">
        <f>SUM(I193:I194)</f>
        <v>60.6</v>
      </c>
      <c r="W193" s="77">
        <f>D193-V193</f>
        <v>-16.09344</v>
      </c>
      <c r="X193" s="78" t="str">
        <f>IF(W193&gt;0,"НЕДОВЫПОЛНЕНИЕ",IF(W193&lt;0,"ПЕРЕРАСХОД"))</f>
        <v>ПЕРЕРАСХОД</v>
      </c>
    </row>
    <row r="194" spans="1:24" s="79" customFormat="1" ht="12" customHeight="1">
      <c r="A194" s="11"/>
      <c r="B194" s="80"/>
      <c r="C194" s="67"/>
      <c r="D194" s="68"/>
      <c r="E194" s="96" t="s">
        <v>258</v>
      </c>
      <c r="F194" s="96" t="s">
        <v>139</v>
      </c>
      <c r="G194" s="96">
        <v>1</v>
      </c>
      <c r="H194" s="96">
        <v>25000</v>
      </c>
      <c r="I194" s="98">
        <v>25</v>
      </c>
      <c r="J194" s="71"/>
      <c r="K194" s="98"/>
      <c r="L194" s="98"/>
      <c r="M194" s="98"/>
      <c r="N194" s="100"/>
      <c r="O194" s="100"/>
      <c r="P194" s="100"/>
      <c r="Q194" s="99">
        <f>I194</f>
        <v>25</v>
      </c>
      <c r="R194" s="100"/>
      <c r="S194" s="98"/>
      <c r="T194" s="98"/>
      <c r="U194" s="98"/>
      <c r="V194" s="89"/>
      <c r="W194" s="77"/>
      <c r="X194" s="90"/>
    </row>
    <row r="195" spans="1:24" s="79" customFormat="1" ht="12" customHeight="1">
      <c r="A195" s="65">
        <v>12</v>
      </c>
      <c r="B195" s="66" t="s">
        <v>259</v>
      </c>
      <c r="C195" s="67">
        <v>1993.6999999999996</v>
      </c>
      <c r="D195" s="68">
        <f>(C195*1.85*12)/1000</f>
        <v>44.26013999999999</v>
      </c>
      <c r="E195" s="96" t="s">
        <v>260</v>
      </c>
      <c r="F195" s="96" t="s">
        <v>107</v>
      </c>
      <c r="G195" s="96">
        <v>8</v>
      </c>
      <c r="H195" s="96">
        <v>760</v>
      </c>
      <c r="I195" s="98">
        <v>6.08</v>
      </c>
      <c r="J195" s="71"/>
      <c r="K195" s="98"/>
      <c r="L195" s="98"/>
      <c r="M195" s="98"/>
      <c r="N195" s="99">
        <f>I195</f>
        <v>6.08</v>
      </c>
      <c r="O195" s="100"/>
      <c r="P195" s="100"/>
      <c r="Q195" s="100"/>
      <c r="R195" s="100"/>
      <c r="S195" s="98"/>
      <c r="T195" s="98"/>
      <c r="U195" s="98"/>
      <c r="V195" s="89">
        <f>SUM(I195:I196)</f>
        <v>19.68</v>
      </c>
      <c r="W195" s="77">
        <f>D195-V195</f>
        <v>24.580139999999993</v>
      </c>
      <c r="X195" s="78" t="str">
        <f>IF(W195&gt;0,"НЕДОВЫПОЛНЕНИЕ",IF(W195&lt;0,"ПЕРЕРАСХОД"))</f>
        <v>НЕДОВЫПОЛНЕНИЕ</v>
      </c>
    </row>
    <row r="196" spans="1:24" s="79" customFormat="1" ht="12" customHeight="1">
      <c r="A196" s="65"/>
      <c r="B196" s="80"/>
      <c r="C196" s="67"/>
      <c r="D196" s="68"/>
      <c r="E196" s="96" t="s">
        <v>261</v>
      </c>
      <c r="F196" s="96" t="s">
        <v>251</v>
      </c>
      <c r="G196" s="96">
        <v>8</v>
      </c>
      <c r="H196" s="96">
        <v>1700</v>
      </c>
      <c r="I196" s="98">
        <v>13.6</v>
      </c>
      <c r="J196" s="71"/>
      <c r="K196" s="98"/>
      <c r="L196" s="98"/>
      <c r="M196" s="98"/>
      <c r="N196" s="100"/>
      <c r="O196" s="99">
        <f>I196</f>
        <v>13.6</v>
      </c>
      <c r="P196" s="100"/>
      <c r="Q196" s="100"/>
      <c r="R196" s="100"/>
      <c r="S196" s="98"/>
      <c r="T196" s="98"/>
      <c r="U196" s="98"/>
      <c r="V196" s="89"/>
      <c r="W196" s="77"/>
      <c r="X196" s="90"/>
    </row>
    <row r="197" spans="1:24" s="79" customFormat="1" ht="12" customHeight="1">
      <c r="A197" s="65"/>
      <c r="B197" s="80"/>
      <c r="C197" s="67"/>
      <c r="D197" s="68"/>
      <c r="E197" s="96" t="s">
        <v>262</v>
      </c>
      <c r="F197" s="96"/>
      <c r="G197" s="96">
        <v>1</v>
      </c>
      <c r="H197" s="96"/>
      <c r="I197" s="98"/>
      <c r="J197" s="71"/>
      <c r="K197" s="98"/>
      <c r="L197" s="98"/>
      <c r="M197" s="98"/>
      <c r="N197" s="100"/>
      <c r="O197" s="99"/>
      <c r="P197" s="100"/>
      <c r="Q197" s="100"/>
      <c r="R197" s="100"/>
      <c r="S197" s="98"/>
      <c r="T197" s="98"/>
      <c r="U197" s="98"/>
      <c r="V197" s="89"/>
      <c r="W197" s="77"/>
      <c r="X197" s="90"/>
    </row>
    <row r="198" spans="1:24" s="79" customFormat="1" ht="12" customHeight="1">
      <c r="A198" s="65">
        <v>13</v>
      </c>
      <c r="B198" s="132" t="s">
        <v>263</v>
      </c>
      <c r="C198" s="67">
        <v>1984.8999999999999</v>
      </c>
      <c r="D198" s="68">
        <f>(C198*1.85*12)/1000</f>
        <v>44.06478</v>
      </c>
      <c r="E198" s="85" t="s">
        <v>264</v>
      </c>
      <c r="F198" s="85" t="s">
        <v>95</v>
      </c>
      <c r="G198" s="85">
        <v>3</v>
      </c>
      <c r="H198" s="85">
        <v>25000</v>
      </c>
      <c r="I198" s="98">
        <v>75</v>
      </c>
      <c r="J198" s="71"/>
      <c r="K198" s="98"/>
      <c r="L198" s="98"/>
      <c r="M198" s="98"/>
      <c r="N198" s="100"/>
      <c r="O198" s="99">
        <f>I198</f>
        <v>75</v>
      </c>
      <c r="P198" s="100"/>
      <c r="Q198" s="100"/>
      <c r="R198" s="100"/>
      <c r="S198" s="98"/>
      <c r="T198" s="98"/>
      <c r="U198" s="98"/>
      <c r="V198" s="89">
        <f>SUM(I198)</f>
        <v>75</v>
      </c>
      <c r="W198" s="77">
        <f>D198-V198</f>
        <v>-30.93522</v>
      </c>
      <c r="X198" s="78" t="str">
        <f>IF(W198&gt;0,"НЕДОВЫПОЛНЕНИЕ",IF(W198&lt;0,"ПЕРЕРАСХОД"))</f>
        <v>ПЕРЕРАСХОД</v>
      </c>
    </row>
    <row r="199" spans="1:24" s="79" customFormat="1" ht="12" customHeight="1">
      <c r="A199" s="65">
        <v>14</v>
      </c>
      <c r="B199" s="66" t="s">
        <v>265</v>
      </c>
      <c r="C199" s="67">
        <v>2006.0999999999997</v>
      </c>
      <c r="D199" s="68">
        <f>(C199*1.85*12)/1000</f>
        <v>44.53541999999999</v>
      </c>
      <c r="E199" s="96" t="s">
        <v>266</v>
      </c>
      <c r="F199" s="96" t="s">
        <v>97</v>
      </c>
      <c r="G199" s="96">
        <v>6</v>
      </c>
      <c r="H199" s="96">
        <v>370</v>
      </c>
      <c r="I199" s="98">
        <v>2.22</v>
      </c>
      <c r="J199" s="71"/>
      <c r="K199" s="98"/>
      <c r="L199" s="98"/>
      <c r="M199" s="98"/>
      <c r="N199" s="100"/>
      <c r="O199" s="99">
        <f>I199</f>
        <v>2.22</v>
      </c>
      <c r="P199" s="100"/>
      <c r="Q199" s="100"/>
      <c r="R199" s="100"/>
      <c r="S199" s="98"/>
      <c r="T199" s="98"/>
      <c r="U199" s="98"/>
      <c r="V199" s="89">
        <f>SUM(I199:I200)</f>
        <v>77.22</v>
      </c>
      <c r="W199" s="77">
        <f>D199-V199</f>
        <v>-32.68458000000001</v>
      </c>
      <c r="X199" s="78" t="str">
        <f>IF(W199&gt;0,"НЕДОВЫПОЛНЕНИЕ",IF(W199&lt;0,"ПЕРЕРАСХОД"))</f>
        <v>ПЕРЕРАСХОД</v>
      </c>
    </row>
    <row r="200" spans="1:24" s="79" customFormat="1" ht="12" customHeight="1">
      <c r="A200" s="65"/>
      <c r="B200" s="80"/>
      <c r="C200" s="67"/>
      <c r="D200" s="68"/>
      <c r="E200" s="96" t="s">
        <v>267</v>
      </c>
      <c r="F200" s="96" t="s">
        <v>139</v>
      </c>
      <c r="G200" s="96">
        <v>3</v>
      </c>
      <c r="H200" s="96">
        <v>25000</v>
      </c>
      <c r="I200" s="98">
        <v>75</v>
      </c>
      <c r="J200" s="71"/>
      <c r="K200" s="98"/>
      <c r="L200" s="98"/>
      <c r="M200" s="98"/>
      <c r="N200" s="100"/>
      <c r="O200" s="100"/>
      <c r="P200" s="99">
        <f>I200</f>
        <v>75</v>
      </c>
      <c r="Q200" s="100"/>
      <c r="R200" s="100"/>
      <c r="S200" s="98"/>
      <c r="T200" s="98"/>
      <c r="U200" s="98"/>
      <c r="V200" s="89"/>
      <c r="W200" s="77"/>
      <c r="X200" s="90"/>
    </row>
    <row r="201" spans="1:24" s="79" customFormat="1" ht="12" customHeight="1">
      <c r="A201" s="65">
        <v>15</v>
      </c>
      <c r="B201" s="66" t="s">
        <v>268</v>
      </c>
      <c r="C201" s="67">
        <v>1985.3</v>
      </c>
      <c r="D201" s="68">
        <f>(C201*1.85*12)/1000</f>
        <v>44.073660000000004</v>
      </c>
      <c r="E201" s="96" t="s">
        <v>269</v>
      </c>
      <c r="F201" s="96" t="s">
        <v>251</v>
      </c>
      <c r="G201" s="96">
        <v>9</v>
      </c>
      <c r="H201" s="96">
        <v>1700</v>
      </c>
      <c r="I201" s="98">
        <v>15.3</v>
      </c>
      <c r="J201" s="71"/>
      <c r="K201" s="98"/>
      <c r="L201" s="98"/>
      <c r="M201" s="98"/>
      <c r="N201" s="100"/>
      <c r="O201" s="100"/>
      <c r="P201" s="100"/>
      <c r="Q201" s="99">
        <f>I201</f>
        <v>15.3</v>
      </c>
      <c r="R201" s="100"/>
      <c r="S201" s="98"/>
      <c r="T201" s="98"/>
      <c r="U201" s="98"/>
      <c r="V201" s="89">
        <f>SUM(I201)</f>
        <v>15.3</v>
      </c>
      <c r="W201" s="77">
        <f>D201-V201</f>
        <v>28.773660000000003</v>
      </c>
      <c r="X201" s="78" t="str">
        <f>IF(W201&gt;0,"НЕДОВЫПОЛНЕНИЕ",IF(W201&lt;0,"ПЕРЕРАСХОД"))</f>
        <v>НЕДОВЫПОЛНЕНИЕ</v>
      </c>
    </row>
    <row r="202" spans="1:24" s="79" customFormat="1" ht="12" customHeight="1">
      <c r="A202" s="65">
        <v>16</v>
      </c>
      <c r="B202" s="66" t="s">
        <v>270</v>
      </c>
      <c r="C202" s="67">
        <v>2573.5999999999995</v>
      </c>
      <c r="D202" s="68">
        <f>(C202*1.85*12)/1000</f>
        <v>57.13391999999998</v>
      </c>
      <c r="E202" s="96" t="s">
        <v>271</v>
      </c>
      <c r="F202" s="96" t="s">
        <v>272</v>
      </c>
      <c r="G202" s="96">
        <v>2</v>
      </c>
      <c r="H202" s="96">
        <v>1700</v>
      </c>
      <c r="I202" s="98">
        <v>3.4</v>
      </c>
      <c r="J202" s="71"/>
      <c r="K202" s="98"/>
      <c r="L202" s="98"/>
      <c r="M202" s="98"/>
      <c r="N202" s="100"/>
      <c r="O202" s="100"/>
      <c r="P202" s="100"/>
      <c r="Q202" s="99">
        <f>I202</f>
        <v>3.4</v>
      </c>
      <c r="R202" s="100"/>
      <c r="S202" s="98"/>
      <c r="T202" s="98"/>
      <c r="U202" s="98"/>
      <c r="V202" s="89">
        <f>SUM(I202:I203)</f>
        <v>10.959999999999999</v>
      </c>
      <c r="W202" s="77">
        <f>D202-V202</f>
        <v>46.17391999999998</v>
      </c>
      <c r="X202" s="78" t="str">
        <f>IF(W202&gt;0,"НЕДОВЫПОЛНЕНИЕ",IF(W202&lt;0,"ПЕРЕРАСХОД"))</f>
        <v>НЕДОВЫПОЛНЕНИЕ</v>
      </c>
    </row>
    <row r="203" spans="1:24" s="79" customFormat="1" ht="12" customHeight="1">
      <c r="A203" s="65"/>
      <c r="B203" s="80"/>
      <c r="C203" s="67"/>
      <c r="D203" s="68"/>
      <c r="E203" s="96" t="s">
        <v>273</v>
      </c>
      <c r="F203" s="96" t="s">
        <v>99</v>
      </c>
      <c r="G203" s="96">
        <v>24</v>
      </c>
      <c r="H203" s="96">
        <v>315</v>
      </c>
      <c r="I203" s="98">
        <v>7.56</v>
      </c>
      <c r="J203" s="71"/>
      <c r="K203" s="98"/>
      <c r="L203" s="98"/>
      <c r="M203" s="98"/>
      <c r="N203" s="99">
        <f>I203</f>
        <v>7.56</v>
      </c>
      <c r="O203" s="100"/>
      <c r="P203" s="100"/>
      <c r="Q203" s="100"/>
      <c r="R203" s="100"/>
      <c r="S203" s="98"/>
      <c r="T203" s="98"/>
      <c r="U203" s="98"/>
      <c r="V203" s="89"/>
      <c r="W203" s="77"/>
      <c r="X203" s="90"/>
    </row>
    <row r="204" spans="1:24" s="79" customFormat="1" ht="12" customHeight="1">
      <c r="A204" s="65">
        <v>17</v>
      </c>
      <c r="B204" s="66" t="s">
        <v>274</v>
      </c>
      <c r="C204" s="67">
        <v>2522.3000000000006</v>
      </c>
      <c r="D204" s="68">
        <f aca="true" t="shared" si="1" ref="D204:D211">(C204*1.85*12)/1000</f>
        <v>55.99506000000001</v>
      </c>
      <c r="E204" s="96" t="s">
        <v>275</v>
      </c>
      <c r="F204" s="96" t="s">
        <v>251</v>
      </c>
      <c r="G204" s="96">
        <v>6</v>
      </c>
      <c r="H204" s="96">
        <v>760</v>
      </c>
      <c r="I204" s="98">
        <v>4.56</v>
      </c>
      <c r="J204" s="71"/>
      <c r="K204" s="98"/>
      <c r="L204" s="95"/>
      <c r="M204" s="100"/>
      <c r="N204" s="100"/>
      <c r="O204" s="95"/>
      <c r="P204" s="100"/>
      <c r="Q204" s="99">
        <v>4.56</v>
      </c>
      <c r="R204" s="95"/>
      <c r="S204" s="98"/>
      <c r="T204" s="98"/>
      <c r="U204" s="98"/>
      <c r="V204" s="89">
        <f>SUM(I204)</f>
        <v>4.56</v>
      </c>
      <c r="W204" s="77">
        <f aca="true" t="shared" si="2" ref="W204:W211">D204-V204</f>
        <v>51.43506000000001</v>
      </c>
      <c r="X204" s="78" t="str">
        <f aca="true" t="shared" si="3" ref="X204:X211">IF(W204&gt;0,"НЕДОВЫПОЛНЕНИЕ",IF(W204&lt;0,"ПЕРЕРАСХОД"))</f>
        <v>НЕДОВЫПОЛНЕНИЕ</v>
      </c>
    </row>
    <row r="205" spans="1:24" s="79" customFormat="1" ht="12" customHeight="1">
      <c r="A205" s="65">
        <v>18</v>
      </c>
      <c r="B205" s="66" t="s">
        <v>276</v>
      </c>
      <c r="C205" s="67">
        <v>2015.5999999999995</v>
      </c>
      <c r="D205" s="68">
        <f t="shared" si="1"/>
        <v>44.74631999999999</v>
      </c>
      <c r="E205" s="96" t="s">
        <v>277</v>
      </c>
      <c r="F205" s="96" t="s">
        <v>251</v>
      </c>
      <c r="G205" s="96">
        <v>6</v>
      </c>
      <c r="H205" s="96">
        <v>760</v>
      </c>
      <c r="I205" s="98">
        <v>4.56</v>
      </c>
      <c r="J205" s="71"/>
      <c r="K205" s="98"/>
      <c r="L205" s="95"/>
      <c r="M205" s="100"/>
      <c r="N205" s="100"/>
      <c r="O205" s="95"/>
      <c r="P205" s="100"/>
      <c r="Q205" s="99">
        <v>4.56</v>
      </c>
      <c r="R205" s="95"/>
      <c r="S205" s="98"/>
      <c r="T205" s="98"/>
      <c r="U205" s="98"/>
      <c r="V205" s="89">
        <f>SUM(I205)</f>
        <v>4.56</v>
      </c>
      <c r="W205" s="77">
        <f t="shared" si="2"/>
        <v>40.18631999999999</v>
      </c>
      <c r="X205" s="78" t="str">
        <f t="shared" si="3"/>
        <v>НЕДОВЫПОЛНЕНИЕ</v>
      </c>
    </row>
    <row r="206" spans="1:24" s="79" customFormat="1" ht="12" customHeight="1">
      <c r="A206" s="65"/>
      <c r="B206" s="104"/>
      <c r="C206" s="67"/>
      <c r="D206" s="68"/>
      <c r="E206" s="96" t="s">
        <v>278</v>
      </c>
      <c r="F206" s="96"/>
      <c r="G206" s="96">
        <v>1</v>
      </c>
      <c r="H206" s="96"/>
      <c r="I206" s="98"/>
      <c r="J206" s="71"/>
      <c r="K206" s="98"/>
      <c r="L206" s="95"/>
      <c r="M206" s="100"/>
      <c r="N206" s="99">
        <f>I206</f>
        <v>0</v>
      </c>
      <c r="O206" s="100"/>
      <c r="P206" s="100"/>
      <c r="Q206" s="100"/>
      <c r="R206" s="100"/>
      <c r="S206" s="98"/>
      <c r="T206" s="98"/>
      <c r="U206" s="98"/>
      <c r="V206" s="89"/>
      <c r="W206" s="77"/>
      <c r="X206" s="78"/>
    </row>
    <row r="207" spans="1:24" s="79" customFormat="1" ht="12" customHeight="1">
      <c r="A207" s="11"/>
      <c r="B207" s="104"/>
      <c r="C207" s="67"/>
      <c r="D207" s="68"/>
      <c r="E207" s="96" t="s">
        <v>279</v>
      </c>
      <c r="F207" s="96"/>
      <c r="G207" s="96">
        <v>20</v>
      </c>
      <c r="H207" s="96"/>
      <c r="I207" s="98"/>
      <c r="J207" s="71"/>
      <c r="K207" s="98"/>
      <c r="L207" s="98"/>
      <c r="M207" s="100"/>
      <c r="N207" s="99">
        <f>I207</f>
        <v>0</v>
      </c>
      <c r="O207" s="100"/>
      <c r="P207" s="100"/>
      <c r="Q207" s="100"/>
      <c r="R207" s="100"/>
      <c r="S207" s="98"/>
      <c r="T207" s="98"/>
      <c r="U207" s="98"/>
      <c r="V207" s="89"/>
      <c r="W207" s="77"/>
      <c r="X207" s="78"/>
    </row>
    <row r="208" spans="1:24" s="79" customFormat="1" ht="12" customHeight="1">
      <c r="A208" s="65">
        <v>19</v>
      </c>
      <c r="B208" s="66" t="s">
        <v>280</v>
      </c>
      <c r="C208" s="67">
        <v>2004.0000000000002</v>
      </c>
      <c r="D208" s="68">
        <f t="shared" si="1"/>
        <v>44.488800000000005</v>
      </c>
      <c r="E208" s="96" t="s">
        <v>281</v>
      </c>
      <c r="F208" s="96" t="s">
        <v>251</v>
      </c>
      <c r="G208" s="96">
        <v>9</v>
      </c>
      <c r="H208" s="96">
        <v>760</v>
      </c>
      <c r="I208" s="98">
        <v>6.84</v>
      </c>
      <c r="J208" s="71"/>
      <c r="K208" s="98"/>
      <c r="L208" s="95"/>
      <c r="M208" s="100"/>
      <c r="N208" s="100"/>
      <c r="O208" s="95"/>
      <c r="P208" s="100"/>
      <c r="Q208" s="99">
        <v>6.84</v>
      </c>
      <c r="R208" s="100"/>
      <c r="S208" s="98"/>
      <c r="T208" s="98"/>
      <c r="U208" s="98"/>
      <c r="V208" s="89">
        <f>SUM(I208)</f>
        <v>6.84</v>
      </c>
      <c r="W208" s="77">
        <f t="shared" si="2"/>
        <v>37.64880000000001</v>
      </c>
      <c r="X208" s="78" t="str">
        <f t="shared" si="3"/>
        <v>НЕДОВЫПОЛНЕНИЕ</v>
      </c>
    </row>
    <row r="209" spans="1:24" s="79" customFormat="1" ht="12" customHeight="1">
      <c r="A209" s="65">
        <v>20</v>
      </c>
      <c r="B209" s="66" t="s">
        <v>282</v>
      </c>
      <c r="C209" s="67">
        <v>2462.000000000001</v>
      </c>
      <c r="D209" s="68">
        <f t="shared" si="1"/>
        <v>54.656400000000026</v>
      </c>
      <c r="E209" s="106" t="s">
        <v>283</v>
      </c>
      <c r="F209" s="106" t="s">
        <v>253</v>
      </c>
      <c r="G209" s="106">
        <v>20</v>
      </c>
      <c r="H209" s="106">
        <v>1200</v>
      </c>
      <c r="I209" s="98">
        <v>24</v>
      </c>
      <c r="J209" s="71"/>
      <c r="K209" s="98"/>
      <c r="L209" s="100"/>
      <c r="M209" s="99">
        <v>24</v>
      </c>
      <c r="N209" s="100"/>
      <c r="O209" s="100"/>
      <c r="P209" s="100"/>
      <c r="Q209" s="100"/>
      <c r="R209" s="100"/>
      <c r="S209" s="98"/>
      <c r="T209" s="98"/>
      <c r="U209" s="98"/>
      <c r="V209" s="89">
        <f>SUM(I209)</f>
        <v>24</v>
      </c>
      <c r="W209" s="77">
        <f t="shared" si="2"/>
        <v>30.656400000000026</v>
      </c>
      <c r="X209" s="78" t="str">
        <f t="shared" si="3"/>
        <v>НЕДОВЫПОЛНЕНИЕ</v>
      </c>
    </row>
    <row r="210" spans="1:24" s="79" customFormat="1" ht="12" customHeight="1">
      <c r="A210" s="65">
        <v>21</v>
      </c>
      <c r="B210" s="66" t="s">
        <v>284</v>
      </c>
      <c r="C210" s="67">
        <v>2006.9</v>
      </c>
      <c r="D210" s="68">
        <f t="shared" si="1"/>
        <v>44.553180000000005</v>
      </c>
      <c r="E210" s="96" t="s">
        <v>285</v>
      </c>
      <c r="F210" s="96" t="s">
        <v>251</v>
      </c>
      <c r="G210" s="96">
        <v>12</v>
      </c>
      <c r="H210" s="96">
        <v>760</v>
      </c>
      <c r="I210" s="98">
        <v>9.12</v>
      </c>
      <c r="J210" s="71"/>
      <c r="K210" s="98"/>
      <c r="L210" s="98"/>
      <c r="M210" s="98"/>
      <c r="N210" s="100"/>
      <c r="O210" s="100"/>
      <c r="P210" s="99">
        <f>I210</f>
        <v>9.12</v>
      </c>
      <c r="Q210" s="100"/>
      <c r="R210" s="100"/>
      <c r="S210" s="98"/>
      <c r="T210" s="98"/>
      <c r="U210" s="98"/>
      <c r="V210" s="89">
        <f>SUM(I210)</f>
        <v>9.12</v>
      </c>
      <c r="W210" s="77">
        <f t="shared" si="2"/>
        <v>35.43318000000001</v>
      </c>
      <c r="X210" s="78" t="str">
        <f t="shared" si="3"/>
        <v>НЕДОВЫПОЛНЕНИЕ</v>
      </c>
    </row>
    <row r="211" spans="1:24" s="79" customFormat="1" ht="12" customHeight="1">
      <c r="A211" s="65">
        <v>22</v>
      </c>
      <c r="B211" s="66" t="s">
        <v>286</v>
      </c>
      <c r="C211" s="67">
        <v>2017.3999999999999</v>
      </c>
      <c r="D211" s="68">
        <f t="shared" si="1"/>
        <v>44.78628</v>
      </c>
      <c r="E211" s="96" t="s">
        <v>287</v>
      </c>
      <c r="F211" s="96" t="s">
        <v>139</v>
      </c>
      <c r="G211" s="96">
        <v>1</v>
      </c>
      <c r="H211" s="96">
        <v>25000</v>
      </c>
      <c r="I211" s="98">
        <v>25</v>
      </c>
      <c r="J211" s="71"/>
      <c r="K211" s="98"/>
      <c r="L211" s="98"/>
      <c r="M211" s="98"/>
      <c r="N211" s="100"/>
      <c r="O211" s="99">
        <f>I211</f>
        <v>25</v>
      </c>
      <c r="P211" s="100"/>
      <c r="Q211" s="100"/>
      <c r="R211" s="100"/>
      <c r="S211" s="98"/>
      <c r="T211" s="98"/>
      <c r="U211" s="98"/>
      <c r="V211" s="89">
        <f>SUM(I211:I212)</f>
        <v>28.15</v>
      </c>
      <c r="W211" s="77">
        <f t="shared" si="2"/>
        <v>16.63628</v>
      </c>
      <c r="X211" s="78" t="str">
        <f t="shared" si="3"/>
        <v>НЕДОВЫПОЛНЕНИЕ</v>
      </c>
    </row>
    <row r="212" spans="1:24" s="79" customFormat="1" ht="12" customHeight="1">
      <c r="A212" s="65"/>
      <c r="B212" s="80"/>
      <c r="C212" s="67"/>
      <c r="D212" s="68"/>
      <c r="E212" s="96" t="s">
        <v>288</v>
      </c>
      <c r="F212" s="96" t="s">
        <v>99</v>
      </c>
      <c r="G212" s="96">
        <v>10</v>
      </c>
      <c r="H212" s="96">
        <v>315</v>
      </c>
      <c r="I212" s="98">
        <v>3.15</v>
      </c>
      <c r="J212" s="71"/>
      <c r="K212" s="98"/>
      <c r="L212" s="98"/>
      <c r="M212" s="98"/>
      <c r="N212" s="100"/>
      <c r="O212" s="100"/>
      <c r="P212" s="100"/>
      <c r="Q212" s="99">
        <f>I212</f>
        <v>3.15</v>
      </c>
      <c r="R212" s="100"/>
      <c r="S212" s="98"/>
      <c r="T212" s="98"/>
      <c r="U212" s="98"/>
      <c r="V212" s="89"/>
      <c r="W212" s="77"/>
      <c r="X212" s="90"/>
    </row>
    <row r="213" spans="1:24" s="79" customFormat="1" ht="12" customHeight="1">
      <c r="A213" s="65">
        <v>23</v>
      </c>
      <c r="B213" s="66" t="s">
        <v>289</v>
      </c>
      <c r="C213" s="67">
        <v>2021.1000000000006</v>
      </c>
      <c r="D213" s="68">
        <f>(C213*1.85*12)/1000</f>
        <v>44.868420000000015</v>
      </c>
      <c r="E213" s="96" t="s">
        <v>290</v>
      </c>
      <c r="F213" s="96" t="s">
        <v>105</v>
      </c>
      <c r="G213" s="96">
        <v>10</v>
      </c>
      <c r="H213" s="96">
        <v>750</v>
      </c>
      <c r="I213" s="98">
        <v>7.5</v>
      </c>
      <c r="J213" s="71"/>
      <c r="K213" s="98"/>
      <c r="L213" s="98"/>
      <c r="M213" s="99">
        <f>I213</f>
        <v>7.5</v>
      </c>
      <c r="N213" s="100"/>
      <c r="O213" s="100"/>
      <c r="P213" s="100"/>
      <c r="Q213" s="100"/>
      <c r="R213" s="100"/>
      <c r="S213" s="98"/>
      <c r="T213" s="98"/>
      <c r="U213" s="98"/>
      <c r="V213" s="89">
        <f>SUM(I213:I214)</f>
        <v>14.219999999999999</v>
      </c>
      <c r="W213" s="77">
        <f>D213-V213</f>
        <v>30.648420000000016</v>
      </c>
      <c r="X213" s="78" t="str">
        <f>IF(W213&gt;0,"НЕДОВЫПОЛНЕНИЕ",IF(W213&lt;0,"ПЕРЕРАСХОД"))</f>
        <v>НЕДОВЫПОЛНЕНИЕ</v>
      </c>
    </row>
    <row r="214" spans="1:24" s="79" customFormat="1" ht="12" customHeight="1">
      <c r="A214" s="65"/>
      <c r="B214" s="80"/>
      <c r="C214" s="67"/>
      <c r="D214" s="68"/>
      <c r="E214" s="96" t="s">
        <v>291</v>
      </c>
      <c r="F214" s="96" t="s">
        <v>292</v>
      </c>
      <c r="G214" s="96">
        <v>16</v>
      </c>
      <c r="H214" s="96">
        <v>420</v>
      </c>
      <c r="I214" s="98">
        <v>6.72</v>
      </c>
      <c r="J214" s="71"/>
      <c r="K214" s="98"/>
      <c r="L214" s="98"/>
      <c r="M214" s="98"/>
      <c r="N214" s="99">
        <f>I214</f>
        <v>6.72</v>
      </c>
      <c r="O214" s="100"/>
      <c r="P214" s="100"/>
      <c r="Q214" s="100"/>
      <c r="R214" s="100"/>
      <c r="S214" s="98"/>
      <c r="T214" s="98"/>
      <c r="U214" s="98"/>
      <c r="V214" s="89"/>
      <c r="W214" s="77"/>
      <c r="X214" s="90"/>
    </row>
    <row r="215" spans="1:24" s="79" customFormat="1" ht="12" customHeight="1">
      <c r="A215" s="65">
        <v>24</v>
      </c>
      <c r="B215" s="66" t="s">
        <v>293</v>
      </c>
      <c r="C215" s="67">
        <v>2893.099999999999</v>
      </c>
      <c r="D215" s="68">
        <f>(C215*1.85*12)/1000</f>
        <v>64.22681999999999</v>
      </c>
      <c r="E215" s="96" t="s">
        <v>294</v>
      </c>
      <c r="F215" s="96" t="s">
        <v>251</v>
      </c>
      <c r="G215" s="96">
        <v>1.5</v>
      </c>
      <c r="H215" s="96">
        <v>1700</v>
      </c>
      <c r="I215" s="98">
        <v>2.55</v>
      </c>
      <c r="J215" s="71"/>
      <c r="K215" s="98"/>
      <c r="L215" s="98"/>
      <c r="M215" s="98"/>
      <c r="N215" s="100"/>
      <c r="O215" s="99">
        <f>I215</f>
        <v>2.55</v>
      </c>
      <c r="P215" s="100"/>
      <c r="Q215" s="100"/>
      <c r="R215" s="100"/>
      <c r="S215" s="98"/>
      <c r="T215" s="98"/>
      <c r="U215" s="98"/>
      <c r="V215" s="89">
        <f>SUM(I215:I216)</f>
        <v>9.39</v>
      </c>
      <c r="W215" s="77">
        <f>D215-V215</f>
        <v>54.83681999999999</v>
      </c>
      <c r="X215" s="78" t="str">
        <f>IF(W215&gt;0,"НЕДОВЫПОЛНЕНИЕ",IF(W215&lt;0,"ПЕРЕРАСХОД"))</f>
        <v>НЕДОВЫПОЛНЕНИЕ</v>
      </c>
    </row>
    <row r="216" spans="1:24" s="79" customFormat="1" ht="12" customHeight="1">
      <c r="A216" s="65"/>
      <c r="B216" s="80"/>
      <c r="C216" s="67"/>
      <c r="D216" s="68"/>
      <c r="E216" s="96" t="s">
        <v>295</v>
      </c>
      <c r="F216" s="96" t="s">
        <v>107</v>
      </c>
      <c r="G216" s="96">
        <v>9</v>
      </c>
      <c r="H216" s="96">
        <v>760</v>
      </c>
      <c r="I216" s="98">
        <v>6.84</v>
      </c>
      <c r="J216" s="71"/>
      <c r="K216" s="98"/>
      <c r="L216" s="98"/>
      <c r="M216" s="98"/>
      <c r="N216" s="100"/>
      <c r="O216" s="100"/>
      <c r="P216" s="99">
        <f>I216</f>
        <v>6.84</v>
      </c>
      <c r="Q216" s="100"/>
      <c r="R216" s="100"/>
      <c r="S216" s="98"/>
      <c r="T216" s="98"/>
      <c r="U216" s="98"/>
      <c r="V216" s="89"/>
      <c r="W216" s="77"/>
      <c r="X216" s="90"/>
    </row>
    <row r="217" spans="1:24" s="79" customFormat="1" ht="12" customHeight="1">
      <c r="A217" s="65"/>
      <c r="B217" s="80"/>
      <c r="C217" s="67"/>
      <c r="D217" s="68"/>
      <c r="E217" s="96" t="s">
        <v>296</v>
      </c>
      <c r="F217" s="96"/>
      <c r="G217" s="96">
        <v>45</v>
      </c>
      <c r="H217" s="96">
        <v>0.62</v>
      </c>
      <c r="I217" s="98">
        <f>G217*H217</f>
        <v>27.9</v>
      </c>
      <c r="J217" s="71"/>
      <c r="K217" s="98"/>
      <c r="L217" s="98"/>
      <c r="M217" s="98"/>
      <c r="N217" s="100"/>
      <c r="O217" s="99">
        <f>I217</f>
        <v>27.9</v>
      </c>
      <c r="P217" s="95"/>
      <c r="Q217" s="100"/>
      <c r="R217" s="100"/>
      <c r="S217" s="98"/>
      <c r="T217" s="98"/>
      <c r="U217" s="98"/>
      <c r="V217" s="89"/>
      <c r="W217" s="77"/>
      <c r="X217" s="90"/>
    </row>
    <row r="218" spans="1:24" s="79" customFormat="1" ht="12" customHeight="1">
      <c r="A218" s="65">
        <v>25</v>
      </c>
      <c r="B218" s="66" t="s">
        <v>297</v>
      </c>
      <c r="C218" s="67">
        <v>2509.400000000001</v>
      </c>
      <c r="D218" s="68">
        <f aca="true" t="shared" si="4" ref="D218:D224">(C218*1.85*12)/1000</f>
        <v>55.70868000000002</v>
      </c>
      <c r="E218" s="96" t="s">
        <v>298</v>
      </c>
      <c r="F218" s="96" t="s">
        <v>105</v>
      </c>
      <c r="G218" s="96">
        <v>111.5</v>
      </c>
      <c r="H218" s="96">
        <v>180</v>
      </c>
      <c r="I218" s="98">
        <v>20.07</v>
      </c>
      <c r="J218" s="71"/>
      <c r="K218" s="98"/>
      <c r="L218" s="98"/>
      <c r="M218" s="98"/>
      <c r="N218" s="100"/>
      <c r="O218" s="100"/>
      <c r="P218" s="100"/>
      <c r="Q218" s="100"/>
      <c r="R218" s="100"/>
      <c r="S218" s="99">
        <f>I218</f>
        <v>20.07</v>
      </c>
      <c r="T218" s="98"/>
      <c r="U218" s="98"/>
      <c r="V218" s="89">
        <f>SUM(I218)</f>
        <v>20.07</v>
      </c>
      <c r="W218" s="77">
        <f>D218-V218</f>
        <v>35.63868000000002</v>
      </c>
      <c r="X218" s="78" t="str">
        <f aca="true" t="shared" si="5" ref="X218:X224">IF(W218&gt;0,"НЕДОВЫПОЛНЕНИЕ",IF(W218&lt;0,"ПЕРЕРАСХОД"))</f>
        <v>НЕДОВЫПОЛНЕНИЕ</v>
      </c>
    </row>
    <row r="219" spans="1:24" s="79" customFormat="1" ht="12" customHeight="1">
      <c r="A219" s="65">
        <v>26</v>
      </c>
      <c r="B219" s="66" t="s">
        <v>299</v>
      </c>
      <c r="C219" s="67">
        <v>3162.2999999999993</v>
      </c>
      <c r="D219" s="68">
        <f t="shared" si="4"/>
        <v>70.20306</v>
      </c>
      <c r="E219" s="96" t="s">
        <v>300</v>
      </c>
      <c r="F219" s="96" t="s">
        <v>251</v>
      </c>
      <c r="G219" s="96">
        <v>18</v>
      </c>
      <c r="H219" s="96">
        <v>970</v>
      </c>
      <c r="I219" s="98">
        <v>17.46</v>
      </c>
      <c r="J219" s="71"/>
      <c r="K219" s="98"/>
      <c r="L219" s="98"/>
      <c r="M219" s="98"/>
      <c r="N219" s="100"/>
      <c r="O219" s="100"/>
      <c r="P219" s="100"/>
      <c r="Q219" s="100"/>
      <c r="R219" s="99">
        <f>I219</f>
        <v>17.46</v>
      </c>
      <c r="S219" s="98"/>
      <c r="T219" s="98"/>
      <c r="U219" s="98"/>
      <c r="V219" s="89">
        <f>SUM(I219:I221)</f>
        <v>136.56</v>
      </c>
      <c r="W219" s="77">
        <f>D219-V219</f>
        <v>-66.35694000000001</v>
      </c>
      <c r="X219" s="78" t="str">
        <f t="shared" si="5"/>
        <v>ПЕРЕРАСХОД</v>
      </c>
    </row>
    <row r="220" spans="1:24" s="79" customFormat="1" ht="12" customHeight="1">
      <c r="A220" s="65"/>
      <c r="B220" s="104"/>
      <c r="C220" s="67"/>
      <c r="D220" s="68"/>
      <c r="E220" s="96" t="s">
        <v>301</v>
      </c>
      <c r="F220" s="96"/>
      <c r="G220" s="96">
        <v>180</v>
      </c>
      <c r="H220" s="96">
        <v>0.62</v>
      </c>
      <c r="I220" s="98">
        <f>G220*H220</f>
        <v>111.6</v>
      </c>
      <c r="J220" s="71"/>
      <c r="K220" s="98"/>
      <c r="L220" s="98"/>
      <c r="M220" s="99"/>
      <c r="N220" s="100"/>
      <c r="O220" s="100"/>
      <c r="P220" s="100"/>
      <c r="Q220" s="100"/>
      <c r="R220" s="95"/>
      <c r="S220" s="98"/>
      <c r="T220" s="98"/>
      <c r="U220" s="98"/>
      <c r="V220" s="89"/>
      <c r="W220" s="77"/>
      <c r="X220" s="78"/>
    </row>
    <row r="221" spans="1:24" s="79" customFormat="1" ht="12" customHeight="1">
      <c r="A221" s="65"/>
      <c r="B221" s="80"/>
      <c r="C221" s="67"/>
      <c r="D221" s="68"/>
      <c r="E221" s="96" t="s">
        <v>302</v>
      </c>
      <c r="F221" s="96" t="s">
        <v>99</v>
      </c>
      <c r="G221" s="96">
        <v>2</v>
      </c>
      <c r="H221" s="96">
        <v>3750</v>
      </c>
      <c r="I221" s="98">
        <v>7.5</v>
      </c>
      <c r="J221" s="71"/>
      <c r="K221" s="98"/>
      <c r="L221" s="98"/>
      <c r="M221" s="98"/>
      <c r="N221" s="100"/>
      <c r="O221" s="100"/>
      <c r="P221" s="99">
        <v>7.5</v>
      </c>
      <c r="Q221" s="100"/>
      <c r="R221" s="95"/>
      <c r="S221" s="98"/>
      <c r="T221" s="98"/>
      <c r="U221" s="98"/>
      <c r="V221" s="89"/>
      <c r="W221" s="77"/>
      <c r="X221" s="78"/>
    </row>
    <row r="222" spans="1:24" s="79" customFormat="1" ht="12" customHeight="1">
      <c r="A222" s="65">
        <v>27</v>
      </c>
      <c r="B222" s="66" t="s">
        <v>303</v>
      </c>
      <c r="C222" s="67">
        <v>1983.1000000000001</v>
      </c>
      <c r="D222" s="68">
        <f t="shared" si="4"/>
        <v>44.024820000000005</v>
      </c>
      <c r="E222" s="96" t="s">
        <v>304</v>
      </c>
      <c r="F222" s="96" t="s">
        <v>251</v>
      </c>
      <c r="G222" s="96">
        <v>13.5</v>
      </c>
      <c r="H222" s="96">
        <v>970</v>
      </c>
      <c r="I222" s="98">
        <v>13.095</v>
      </c>
      <c r="J222" s="71"/>
      <c r="K222" s="98"/>
      <c r="L222" s="98"/>
      <c r="M222" s="98"/>
      <c r="N222" s="100"/>
      <c r="O222" s="100"/>
      <c r="P222" s="100"/>
      <c r="Q222" s="100"/>
      <c r="R222" s="99">
        <f>I222</f>
        <v>13.095</v>
      </c>
      <c r="S222" s="98"/>
      <c r="T222" s="98"/>
      <c r="U222" s="98"/>
      <c r="V222" s="89">
        <f>SUM(I222:I223)</f>
        <v>13.095</v>
      </c>
      <c r="W222" s="77">
        <f>D222-V222</f>
        <v>30.929820000000007</v>
      </c>
      <c r="X222" s="78" t="str">
        <f t="shared" si="5"/>
        <v>НЕДОВЫПОЛНЕНИЕ</v>
      </c>
    </row>
    <row r="223" spans="1:24" s="79" customFormat="1" ht="12" customHeight="1">
      <c r="A223" s="65"/>
      <c r="B223" s="104"/>
      <c r="C223" s="67"/>
      <c r="D223" s="68"/>
      <c r="E223" s="96" t="s">
        <v>305</v>
      </c>
      <c r="F223" s="96"/>
      <c r="G223" s="96">
        <v>6</v>
      </c>
      <c r="H223" s="96">
        <v>0.75</v>
      </c>
      <c r="I223" s="98">
        <f>G207*H207</f>
        <v>0</v>
      </c>
      <c r="J223" s="71"/>
      <c r="K223" s="98"/>
      <c r="L223" s="95"/>
      <c r="M223" s="98"/>
      <c r="N223" s="100"/>
      <c r="O223" s="100"/>
      <c r="P223" s="99">
        <v>7.5</v>
      </c>
      <c r="Q223" s="100"/>
      <c r="R223" s="95"/>
      <c r="S223" s="98"/>
      <c r="T223" s="98"/>
      <c r="U223" s="98"/>
      <c r="V223" s="89"/>
      <c r="W223" s="77"/>
      <c r="X223" s="78"/>
    </row>
    <row r="224" spans="1:24" s="79" customFormat="1" ht="12" customHeight="1">
      <c r="A224" s="65">
        <v>28</v>
      </c>
      <c r="B224" s="66" t="s">
        <v>306</v>
      </c>
      <c r="C224" s="67">
        <v>1996.8999999999999</v>
      </c>
      <c r="D224" s="68">
        <f t="shared" si="4"/>
        <v>44.33118</v>
      </c>
      <c r="E224" s="96" t="s">
        <v>307</v>
      </c>
      <c r="F224" s="96" t="s">
        <v>158</v>
      </c>
      <c r="G224" s="96">
        <v>6</v>
      </c>
      <c r="H224" s="96">
        <v>800</v>
      </c>
      <c r="I224" s="98">
        <v>4.8</v>
      </c>
      <c r="J224" s="71"/>
      <c r="K224" s="98"/>
      <c r="L224" s="98"/>
      <c r="M224" s="98"/>
      <c r="N224" s="100"/>
      <c r="O224" s="100"/>
      <c r="P224" s="100"/>
      <c r="Q224" s="99">
        <f>I224</f>
        <v>4.8</v>
      </c>
      <c r="R224" s="100"/>
      <c r="S224" s="98"/>
      <c r="T224" s="98"/>
      <c r="U224" s="98"/>
      <c r="V224" s="89">
        <f>SUM(I224:I227)</f>
        <v>44.4</v>
      </c>
      <c r="W224" s="77">
        <f>D224-V224</f>
        <v>-0.06881999999999522</v>
      </c>
      <c r="X224" s="78" t="str">
        <f t="shared" si="5"/>
        <v>ПЕРЕРАСХОД</v>
      </c>
    </row>
    <row r="225" spans="1:24" s="79" customFormat="1" ht="12" customHeight="1">
      <c r="A225" s="65"/>
      <c r="B225" s="80"/>
      <c r="C225" s="67"/>
      <c r="D225" s="68"/>
      <c r="E225" s="96" t="s">
        <v>308</v>
      </c>
      <c r="F225" s="96" t="s">
        <v>99</v>
      </c>
      <c r="G225" s="96">
        <v>54</v>
      </c>
      <c r="H225" s="96">
        <v>500</v>
      </c>
      <c r="I225" s="98">
        <v>27</v>
      </c>
      <c r="J225" s="71"/>
      <c r="K225" s="98"/>
      <c r="L225" s="98"/>
      <c r="M225" s="98"/>
      <c r="N225" s="100"/>
      <c r="O225" s="99">
        <f>I225</f>
        <v>27</v>
      </c>
      <c r="P225" s="101"/>
      <c r="Q225" s="100"/>
      <c r="R225" s="100"/>
      <c r="S225" s="98"/>
      <c r="T225" s="98"/>
      <c r="U225" s="98"/>
      <c r="V225" s="89"/>
      <c r="W225" s="77"/>
      <c r="X225" s="90"/>
    </row>
    <row r="226" spans="1:24" s="79" customFormat="1" ht="12" customHeight="1">
      <c r="A226" s="65"/>
      <c r="B226" s="80"/>
      <c r="C226" s="67"/>
      <c r="D226" s="68"/>
      <c r="E226" s="96" t="s">
        <v>309</v>
      </c>
      <c r="F226" s="96" t="s">
        <v>251</v>
      </c>
      <c r="G226" s="96">
        <v>5.2</v>
      </c>
      <c r="H226" s="96">
        <v>970</v>
      </c>
      <c r="I226" s="98">
        <v>5.1</v>
      </c>
      <c r="J226" s="71"/>
      <c r="K226" s="98"/>
      <c r="L226" s="98"/>
      <c r="M226" s="98"/>
      <c r="N226" s="100"/>
      <c r="O226" s="100"/>
      <c r="P226" s="100"/>
      <c r="Q226" s="99">
        <f>I226</f>
        <v>5.1</v>
      </c>
      <c r="R226" s="100"/>
      <c r="S226" s="98"/>
      <c r="T226" s="98"/>
      <c r="U226" s="98"/>
      <c r="V226" s="89"/>
      <c r="W226" s="77"/>
      <c r="X226" s="90"/>
    </row>
    <row r="227" spans="1:24" s="79" customFormat="1" ht="12" customHeight="1">
      <c r="A227" s="65"/>
      <c r="B227" s="80"/>
      <c r="C227" s="67"/>
      <c r="D227" s="68"/>
      <c r="E227" s="96" t="s">
        <v>310</v>
      </c>
      <c r="F227" s="96" t="s">
        <v>99</v>
      </c>
      <c r="G227" s="96">
        <v>10</v>
      </c>
      <c r="H227" s="96">
        <v>750</v>
      </c>
      <c r="I227" s="98">
        <v>7.5</v>
      </c>
      <c r="J227" s="71"/>
      <c r="K227" s="98"/>
      <c r="L227" s="98"/>
      <c r="M227" s="98"/>
      <c r="N227" s="100"/>
      <c r="O227" s="100"/>
      <c r="P227" s="100"/>
      <c r="Q227" s="100"/>
      <c r="R227" s="100"/>
      <c r="S227" s="99">
        <v>7.5</v>
      </c>
      <c r="T227" s="98"/>
      <c r="U227" s="98"/>
      <c r="V227" s="89"/>
      <c r="W227" s="77"/>
      <c r="X227" s="90"/>
    </row>
    <row r="228" spans="1:24" s="79" customFormat="1" ht="12" customHeight="1">
      <c r="A228" s="65">
        <v>29</v>
      </c>
      <c r="B228" s="66" t="s">
        <v>311</v>
      </c>
      <c r="C228" s="67">
        <v>1954.2000000000005</v>
      </c>
      <c r="D228" s="68">
        <f>(C228*1.85*12)/1000</f>
        <v>43.383240000000015</v>
      </c>
      <c r="E228" s="96" t="s">
        <v>312</v>
      </c>
      <c r="F228" s="96" t="s">
        <v>253</v>
      </c>
      <c r="G228" s="96">
        <v>5</v>
      </c>
      <c r="H228" s="96">
        <v>1200</v>
      </c>
      <c r="I228" s="98">
        <v>6</v>
      </c>
      <c r="J228" s="71"/>
      <c r="K228" s="98"/>
      <c r="L228" s="98"/>
      <c r="M228" s="95"/>
      <c r="N228" s="99">
        <f>I228</f>
        <v>6</v>
      </c>
      <c r="O228" s="100"/>
      <c r="P228" s="100"/>
      <c r="Q228" s="100"/>
      <c r="R228" s="100"/>
      <c r="S228" s="98"/>
      <c r="T228" s="98"/>
      <c r="U228" s="98"/>
      <c r="V228" s="89">
        <f>SUM(I228:I230)</f>
        <v>33.57</v>
      </c>
      <c r="W228" s="77">
        <f>D228-V228</f>
        <v>9.813240000000015</v>
      </c>
      <c r="X228" s="78" t="str">
        <f>IF(W228&gt;0,"НЕДОВЫПОЛНЕНИЕ",IF(W228&lt;0,"ПЕРЕРАСХОД"))</f>
        <v>НЕДОВЫПОЛНЕНИЕ</v>
      </c>
    </row>
    <row r="229" spans="1:24" s="79" customFormat="1" ht="12" customHeight="1">
      <c r="A229" s="65"/>
      <c r="B229" s="80"/>
      <c r="C229" s="67"/>
      <c r="D229" s="68"/>
      <c r="E229" s="96" t="s">
        <v>313</v>
      </c>
      <c r="F229" s="96" t="s">
        <v>105</v>
      </c>
      <c r="G229" s="96">
        <v>111.5</v>
      </c>
      <c r="H229" s="96">
        <v>180</v>
      </c>
      <c r="I229" s="98">
        <v>20.07</v>
      </c>
      <c r="J229" s="71"/>
      <c r="K229" s="98"/>
      <c r="L229" s="98"/>
      <c r="M229" s="98"/>
      <c r="N229" s="100"/>
      <c r="O229" s="100"/>
      <c r="P229" s="100"/>
      <c r="Q229" s="100"/>
      <c r="R229" s="100"/>
      <c r="S229" s="100"/>
      <c r="T229" s="99">
        <f>I229</f>
        <v>20.07</v>
      </c>
      <c r="U229" s="98"/>
      <c r="V229" s="89"/>
      <c r="W229" s="77"/>
      <c r="X229" s="90"/>
    </row>
    <row r="230" spans="1:24" s="79" customFormat="1" ht="12" customHeight="1">
      <c r="A230" s="65"/>
      <c r="B230" s="80"/>
      <c r="C230" s="67"/>
      <c r="D230" s="68"/>
      <c r="E230" s="96" t="s">
        <v>314</v>
      </c>
      <c r="F230" s="96" t="s">
        <v>99</v>
      </c>
      <c r="G230" s="96">
        <v>2</v>
      </c>
      <c r="H230" s="96">
        <v>3750</v>
      </c>
      <c r="I230" s="98">
        <v>7.5</v>
      </c>
      <c r="J230" s="71"/>
      <c r="K230" s="98"/>
      <c r="L230" s="98"/>
      <c r="M230" s="95"/>
      <c r="N230" s="100"/>
      <c r="O230" s="100"/>
      <c r="P230" s="100"/>
      <c r="Q230" s="99">
        <v>7.5</v>
      </c>
      <c r="R230" s="100"/>
      <c r="S230" s="98"/>
      <c r="T230" s="100"/>
      <c r="U230" s="98"/>
      <c r="V230" s="89"/>
      <c r="W230" s="77"/>
      <c r="X230" s="90"/>
    </row>
    <row r="231" spans="1:24" s="79" customFormat="1" ht="12" customHeight="1">
      <c r="A231" s="65">
        <v>30</v>
      </c>
      <c r="B231" s="66" t="s">
        <v>315</v>
      </c>
      <c r="C231" s="67">
        <v>3214.900000000002</v>
      </c>
      <c r="D231" s="68">
        <f>(C231*1.85*12)/1000</f>
        <v>71.37078000000005</v>
      </c>
      <c r="E231" s="96" t="s">
        <v>316</v>
      </c>
      <c r="F231" s="96" t="s">
        <v>251</v>
      </c>
      <c r="G231" s="96">
        <v>15.8</v>
      </c>
      <c r="H231" s="96">
        <v>970</v>
      </c>
      <c r="I231" s="98">
        <v>15.326</v>
      </c>
      <c r="J231" s="71"/>
      <c r="K231" s="98"/>
      <c r="L231" s="98"/>
      <c r="M231" s="98"/>
      <c r="N231" s="100"/>
      <c r="O231" s="99">
        <f>I231</f>
        <v>15.326</v>
      </c>
      <c r="P231" s="100"/>
      <c r="Q231" s="100"/>
      <c r="R231" s="100"/>
      <c r="S231" s="98"/>
      <c r="T231" s="98"/>
      <c r="U231" s="98"/>
      <c r="V231" s="89">
        <f>SUM(I231:I234)</f>
        <v>140.166</v>
      </c>
      <c r="W231" s="77">
        <f>D231-V231</f>
        <v>-68.79521999999994</v>
      </c>
      <c r="X231" s="78" t="str">
        <f>IF(W231&gt;0,"НЕДОВЫПОЛНЕНИЕ",IF(W231&lt;0,"ПЕРЕРАСХОД"))</f>
        <v>ПЕРЕРАСХОД</v>
      </c>
    </row>
    <row r="232" spans="1:24" s="79" customFormat="1" ht="12" customHeight="1">
      <c r="A232" s="65"/>
      <c r="B232" s="80"/>
      <c r="C232" s="67"/>
      <c r="D232" s="68"/>
      <c r="E232" s="96" t="s">
        <v>317</v>
      </c>
      <c r="F232" s="96" t="s">
        <v>156</v>
      </c>
      <c r="G232" s="96">
        <v>150</v>
      </c>
      <c r="H232" s="96">
        <v>620</v>
      </c>
      <c r="I232" s="98">
        <v>93</v>
      </c>
      <c r="J232" s="71"/>
      <c r="K232" s="98"/>
      <c r="L232" s="98"/>
      <c r="M232" s="99">
        <f>I232</f>
        <v>93</v>
      </c>
      <c r="N232" s="95"/>
      <c r="O232" s="100"/>
      <c r="P232" s="100"/>
      <c r="Q232" s="100"/>
      <c r="R232" s="100"/>
      <c r="S232" s="98"/>
      <c r="T232" s="98"/>
      <c r="U232" s="98"/>
      <c r="V232" s="89"/>
      <c r="W232" s="77"/>
      <c r="X232" s="90"/>
    </row>
    <row r="233" spans="1:24" s="79" customFormat="1" ht="12" customHeight="1">
      <c r="A233" s="65"/>
      <c r="B233" s="80"/>
      <c r="C233" s="67"/>
      <c r="D233" s="68"/>
      <c r="E233" s="96" t="s">
        <v>318</v>
      </c>
      <c r="F233" s="96" t="s">
        <v>139</v>
      </c>
      <c r="G233" s="96">
        <v>1</v>
      </c>
      <c r="H233" s="96">
        <v>25000</v>
      </c>
      <c r="I233" s="98">
        <v>25</v>
      </c>
      <c r="J233" s="71"/>
      <c r="K233" s="98"/>
      <c r="L233" s="98"/>
      <c r="M233" s="98"/>
      <c r="N233" s="100"/>
      <c r="O233" s="100"/>
      <c r="P233" s="100"/>
      <c r="Q233" s="100"/>
      <c r="R233" s="99">
        <f>I233</f>
        <v>25</v>
      </c>
      <c r="S233" s="98"/>
      <c r="T233" s="98"/>
      <c r="U233" s="98"/>
      <c r="V233" s="89"/>
      <c r="W233" s="77"/>
      <c r="X233" s="90"/>
    </row>
    <row r="234" spans="1:24" s="79" customFormat="1" ht="12" customHeight="1">
      <c r="A234" s="65"/>
      <c r="B234" s="80"/>
      <c r="C234" s="67"/>
      <c r="D234" s="68"/>
      <c r="E234" s="96" t="s">
        <v>319</v>
      </c>
      <c r="F234" s="96" t="s">
        <v>320</v>
      </c>
      <c r="G234" s="96">
        <v>9</v>
      </c>
      <c r="H234" s="96">
        <v>760</v>
      </c>
      <c r="I234" s="98">
        <v>6.84</v>
      </c>
      <c r="J234" s="71"/>
      <c r="K234" s="98"/>
      <c r="L234" s="98"/>
      <c r="M234" s="98"/>
      <c r="N234" s="100"/>
      <c r="O234" s="99">
        <f>I234</f>
        <v>6.84</v>
      </c>
      <c r="P234" s="101"/>
      <c r="Q234" s="100"/>
      <c r="R234" s="100"/>
      <c r="S234" s="98"/>
      <c r="T234" s="98"/>
      <c r="U234" s="98"/>
      <c r="V234" s="89"/>
      <c r="W234" s="77"/>
      <c r="X234" s="90"/>
    </row>
    <row r="235" spans="1:24" s="79" customFormat="1" ht="12" customHeight="1">
      <c r="A235" s="65">
        <v>31</v>
      </c>
      <c r="B235" s="66" t="s">
        <v>321</v>
      </c>
      <c r="C235" s="67">
        <v>2540.2999999999997</v>
      </c>
      <c r="D235" s="68">
        <f>(C235*1.85*12)/1000</f>
        <v>56.39465999999999</v>
      </c>
      <c r="E235" s="96" t="s">
        <v>285</v>
      </c>
      <c r="F235" s="96" t="s">
        <v>251</v>
      </c>
      <c r="G235" s="96">
        <v>12</v>
      </c>
      <c r="H235" s="96">
        <v>760</v>
      </c>
      <c r="I235" s="98">
        <v>9.12</v>
      </c>
      <c r="J235" s="71"/>
      <c r="K235" s="98"/>
      <c r="L235" s="98"/>
      <c r="M235" s="98"/>
      <c r="N235" s="100"/>
      <c r="O235" s="99">
        <f>I235</f>
        <v>9.12</v>
      </c>
      <c r="P235" s="101"/>
      <c r="Q235" s="100"/>
      <c r="R235" s="100"/>
      <c r="S235" s="98"/>
      <c r="T235" s="98"/>
      <c r="U235" s="98"/>
      <c r="V235" s="89">
        <f>SUM(I235:I236)</f>
        <v>68.88</v>
      </c>
      <c r="W235" s="77">
        <f>D235-V235</f>
        <v>-12.485340000000008</v>
      </c>
      <c r="X235" s="78" t="str">
        <f>IF(W235&gt;0,"НЕДОВЫПОЛНЕНИЕ",IF(W235&lt;0,"ПЕРЕРАСХОД"))</f>
        <v>ПЕРЕРАСХОД</v>
      </c>
    </row>
    <row r="236" spans="1:24" s="79" customFormat="1" ht="12" customHeight="1">
      <c r="A236" s="65"/>
      <c r="B236" s="80"/>
      <c r="C236" s="67"/>
      <c r="D236" s="68"/>
      <c r="E236" s="96" t="s">
        <v>322</v>
      </c>
      <c r="F236" s="96" t="s">
        <v>202</v>
      </c>
      <c r="G236" s="96">
        <v>332</v>
      </c>
      <c r="H236" s="96">
        <v>180</v>
      </c>
      <c r="I236" s="134">
        <v>59.76</v>
      </c>
      <c r="J236" s="71"/>
      <c r="K236" s="134"/>
      <c r="L236" s="134"/>
      <c r="M236" s="134"/>
      <c r="N236" s="135"/>
      <c r="O236" s="135"/>
      <c r="P236" s="135"/>
      <c r="Q236" s="135"/>
      <c r="R236" s="135"/>
      <c r="S236" s="134"/>
      <c r="T236" s="99">
        <f>I236</f>
        <v>59.76</v>
      </c>
      <c r="U236" s="134"/>
      <c r="V236" s="89"/>
      <c r="W236" s="77"/>
      <c r="X236" s="90"/>
    </row>
    <row r="237" spans="1:24" s="79" customFormat="1" ht="12" customHeight="1">
      <c r="A237" s="65">
        <v>32</v>
      </c>
      <c r="B237" s="132" t="s">
        <v>323</v>
      </c>
      <c r="C237" s="67">
        <v>1468.49</v>
      </c>
      <c r="D237" s="68">
        <f>(C237*1.85*12)/1000</f>
        <v>32.600478</v>
      </c>
      <c r="E237" s="96" t="s">
        <v>324</v>
      </c>
      <c r="F237" s="96" t="s">
        <v>292</v>
      </c>
      <c r="G237" s="96">
        <v>2.75</v>
      </c>
      <c r="H237" s="96">
        <v>420</v>
      </c>
      <c r="I237" s="98">
        <v>1.155</v>
      </c>
      <c r="J237" s="71"/>
      <c r="K237" s="98"/>
      <c r="L237" s="98"/>
      <c r="M237" s="98"/>
      <c r="N237" s="100"/>
      <c r="O237" s="100"/>
      <c r="P237" s="100"/>
      <c r="Q237" s="99">
        <f>I237</f>
        <v>1.155</v>
      </c>
      <c r="R237" s="100"/>
      <c r="S237" s="98"/>
      <c r="T237" s="98"/>
      <c r="U237" s="98"/>
      <c r="V237" s="89">
        <f>SUM(I237)</f>
        <v>1.155</v>
      </c>
      <c r="W237" s="77">
        <f>D237-V237</f>
        <v>31.445478</v>
      </c>
      <c r="X237" s="78" t="str">
        <f aca="true" t="shared" si="6" ref="X237:X243">IF(W237&gt;0,"НЕДОВЫПОЛНЕНИЕ",IF(W237&lt;0,"ПЕРЕРАСХОД"))</f>
        <v>НЕДОВЫПОЛНЕНИЕ</v>
      </c>
    </row>
    <row r="238" spans="1:24" s="79" customFormat="1" ht="12" customHeight="1">
      <c r="A238" s="65"/>
      <c r="B238" s="136"/>
      <c r="C238" s="67"/>
      <c r="D238" s="68"/>
      <c r="E238" s="96" t="s">
        <v>325</v>
      </c>
      <c r="F238" s="96"/>
      <c r="G238" s="96">
        <v>5</v>
      </c>
      <c r="H238" s="96"/>
      <c r="I238" s="98"/>
      <c r="J238" s="71"/>
      <c r="K238" s="98"/>
      <c r="L238" s="98"/>
      <c r="M238" s="99"/>
      <c r="N238" s="100"/>
      <c r="O238" s="100"/>
      <c r="P238" s="100"/>
      <c r="Q238" s="75"/>
      <c r="R238" s="100"/>
      <c r="S238" s="98"/>
      <c r="T238" s="98"/>
      <c r="U238" s="98"/>
      <c r="V238" s="89"/>
      <c r="W238" s="77"/>
      <c r="X238" s="78"/>
    </row>
    <row r="239" spans="1:24" s="79" customFormat="1" ht="12" customHeight="1">
      <c r="A239" s="65"/>
      <c r="B239" s="80"/>
      <c r="C239" s="67"/>
      <c r="D239" s="68"/>
      <c r="E239" s="96" t="s">
        <v>302</v>
      </c>
      <c r="F239" s="96" t="s">
        <v>99</v>
      </c>
      <c r="G239" s="96">
        <v>2</v>
      </c>
      <c r="H239" s="96">
        <v>3750</v>
      </c>
      <c r="I239" s="98">
        <v>7.5</v>
      </c>
      <c r="J239" s="71"/>
      <c r="K239" s="98"/>
      <c r="L239" s="98"/>
      <c r="M239" s="98"/>
      <c r="N239" s="100"/>
      <c r="O239" s="99">
        <f>I239</f>
        <v>7.5</v>
      </c>
      <c r="P239" s="100"/>
      <c r="Q239" s="100"/>
      <c r="R239" s="100"/>
      <c r="S239" s="98"/>
      <c r="T239" s="98"/>
      <c r="U239" s="98"/>
      <c r="V239" s="89">
        <f>SUM(I239)</f>
        <v>7.5</v>
      </c>
      <c r="W239" s="77">
        <f>D239-V239</f>
        <v>-7.5</v>
      </c>
      <c r="X239" s="78" t="str">
        <f t="shared" si="6"/>
        <v>ПЕРЕРАСХОД</v>
      </c>
    </row>
    <row r="240" spans="1:24" s="79" customFormat="1" ht="12" customHeight="1">
      <c r="A240" s="65">
        <v>34</v>
      </c>
      <c r="B240" s="132" t="s">
        <v>326</v>
      </c>
      <c r="C240" s="67">
        <v>3254.5000000000014</v>
      </c>
      <c r="D240" s="68">
        <f>(C240*1.85*12)/1000</f>
        <v>72.24990000000003</v>
      </c>
      <c r="E240" s="96" t="s">
        <v>327</v>
      </c>
      <c r="F240" s="96" t="s">
        <v>253</v>
      </c>
      <c r="G240" s="96">
        <v>130</v>
      </c>
      <c r="H240" s="96">
        <v>1200</v>
      </c>
      <c r="I240" s="98">
        <v>156</v>
      </c>
      <c r="J240" s="71"/>
      <c r="K240" s="98"/>
      <c r="L240" s="98"/>
      <c r="M240" s="98"/>
      <c r="N240" s="100"/>
      <c r="O240" s="100"/>
      <c r="P240" s="100"/>
      <c r="Q240" s="100"/>
      <c r="R240" s="99">
        <f>I240</f>
        <v>156</v>
      </c>
      <c r="S240" s="98"/>
      <c r="T240" s="98"/>
      <c r="U240" s="98"/>
      <c r="V240" s="89">
        <f>SUM(I240)</f>
        <v>156</v>
      </c>
      <c r="W240" s="77">
        <f>D240-V240</f>
        <v>-83.75009999999997</v>
      </c>
      <c r="X240" s="78" t="str">
        <f t="shared" si="6"/>
        <v>ПЕРЕРАСХОД</v>
      </c>
    </row>
    <row r="241" spans="1:24" s="79" customFormat="1" ht="12" customHeight="1">
      <c r="A241" s="65"/>
      <c r="B241" s="136"/>
      <c r="C241" s="67"/>
      <c r="D241" s="68"/>
      <c r="E241" s="96" t="s">
        <v>328</v>
      </c>
      <c r="F241" s="96"/>
      <c r="G241" s="96">
        <v>10</v>
      </c>
      <c r="H241" s="96"/>
      <c r="I241" s="98"/>
      <c r="J241" s="71"/>
      <c r="K241" s="98"/>
      <c r="L241" s="98"/>
      <c r="M241" s="98"/>
      <c r="N241" s="100"/>
      <c r="O241" s="100"/>
      <c r="P241" s="100"/>
      <c r="Q241" s="99"/>
      <c r="R241" s="95"/>
      <c r="S241" s="98"/>
      <c r="T241" s="98"/>
      <c r="U241" s="98"/>
      <c r="V241" s="89"/>
      <c r="W241" s="77"/>
      <c r="X241" s="78"/>
    </row>
    <row r="242" spans="1:24" s="79" customFormat="1" ht="12" customHeight="1">
      <c r="A242" s="65"/>
      <c r="B242" s="136"/>
      <c r="C242" s="67"/>
      <c r="D242" s="68"/>
      <c r="E242" s="96" t="s">
        <v>329</v>
      </c>
      <c r="F242" s="96"/>
      <c r="G242" s="96">
        <v>10</v>
      </c>
      <c r="H242" s="96"/>
      <c r="I242" s="98"/>
      <c r="J242" s="71"/>
      <c r="K242" s="98"/>
      <c r="L242" s="98"/>
      <c r="M242" s="98"/>
      <c r="N242" s="100"/>
      <c r="O242" s="100"/>
      <c r="P242" s="100"/>
      <c r="Q242" s="99"/>
      <c r="R242" s="95"/>
      <c r="S242" s="98"/>
      <c r="T242" s="98"/>
      <c r="U242" s="98"/>
      <c r="V242" s="89"/>
      <c r="W242" s="77"/>
      <c r="X242" s="78"/>
    </row>
    <row r="243" spans="1:24" s="79" customFormat="1" ht="12" customHeight="1">
      <c r="A243" s="65">
        <v>35</v>
      </c>
      <c r="B243" s="66" t="s">
        <v>330</v>
      </c>
      <c r="C243" s="67">
        <v>3632.4999999999995</v>
      </c>
      <c r="D243" s="68">
        <f>(C243*1.85*12)/1000</f>
        <v>80.64149999999998</v>
      </c>
      <c r="E243" s="85" t="s">
        <v>331</v>
      </c>
      <c r="F243" s="85" t="s">
        <v>99</v>
      </c>
      <c r="G243" s="85">
        <v>12</v>
      </c>
      <c r="H243" s="85">
        <v>315</v>
      </c>
      <c r="I243" s="98">
        <v>3.78</v>
      </c>
      <c r="J243" s="71"/>
      <c r="K243" s="98"/>
      <c r="L243" s="98"/>
      <c r="M243" s="98"/>
      <c r="N243" s="100"/>
      <c r="O243" s="100"/>
      <c r="P243" s="100"/>
      <c r="Q243" s="99">
        <f>I243</f>
        <v>3.78</v>
      </c>
      <c r="R243" s="100"/>
      <c r="S243" s="98"/>
      <c r="T243" s="98"/>
      <c r="U243" s="98"/>
      <c r="V243" s="89">
        <f>SUM(I243:I245)</f>
        <v>139.18</v>
      </c>
      <c r="W243" s="77">
        <f>D243-V243</f>
        <v>-58.53850000000003</v>
      </c>
      <c r="X243" s="78" t="str">
        <f t="shared" si="6"/>
        <v>ПЕРЕРАСХОД</v>
      </c>
    </row>
    <row r="244" spans="1:24" s="79" customFormat="1" ht="12" customHeight="1">
      <c r="A244" s="65"/>
      <c r="B244" s="80"/>
      <c r="C244" s="67"/>
      <c r="D244" s="68"/>
      <c r="E244" s="96" t="s">
        <v>332</v>
      </c>
      <c r="F244" s="96" t="s">
        <v>253</v>
      </c>
      <c r="G244" s="96">
        <v>110</v>
      </c>
      <c r="H244" s="96">
        <v>1200</v>
      </c>
      <c r="I244" s="98">
        <v>132</v>
      </c>
      <c r="J244" s="71"/>
      <c r="K244" s="98"/>
      <c r="L244" s="98"/>
      <c r="M244" s="98"/>
      <c r="N244" s="100"/>
      <c r="O244" s="100"/>
      <c r="P244" s="100"/>
      <c r="Q244" s="99">
        <f>I244</f>
        <v>132</v>
      </c>
      <c r="R244" s="100"/>
      <c r="S244" s="98"/>
      <c r="T244" s="98"/>
      <c r="U244" s="98"/>
      <c r="V244" s="89"/>
      <c r="W244" s="77"/>
      <c r="X244" s="90"/>
    </row>
    <row r="245" spans="1:24" s="79" customFormat="1" ht="12" customHeight="1" collapsed="1">
      <c r="A245" s="65"/>
      <c r="B245" s="80"/>
      <c r="C245" s="67"/>
      <c r="D245" s="68"/>
      <c r="E245" s="96" t="s">
        <v>333</v>
      </c>
      <c r="F245" s="96" t="s">
        <v>107</v>
      </c>
      <c r="G245" s="96">
        <v>2</v>
      </c>
      <c r="H245" s="96">
        <v>1700</v>
      </c>
      <c r="I245" s="98">
        <v>3.4</v>
      </c>
      <c r="J245" s="71"/>
      <c r="K245" s="98"/>
      <c r="L245" s="98"/>
      <c r="M245" s="98"/>
      <c r="N245" s="100"/>
      <c r="O245" s="99">
        <f>I245</f>
        <v>3.4</v>
      </c>
      <c r="P245" s="100"/>
      <c r="Q245" s="100"/>
      <c r="R245" s="100"/>
      <c r="S245" s="98"/>
      <c r="T245" s="98"/>
      <c r="U245" s="98"/>
      <c r="V245" s="89"/>
      <c r="W245" s="77"/>
      <c r="X245" s="90"/>
    </row>
    <row r="246" spans="1:24" s="144" customFormat="1" ht="12" customHeight="1" hidden="1" outlineLevel="1">
      <c r="A246" s="137">
        <v>35</v>
      </c>
      <c r="B246" s="138" t="s">
        <v>334</v>
      </c>
      <c r="C246" s="139">
        <f>SUM(C168:C245)</f>
        <v>82970.30000000002</v>
      </c>
      <c r="D246" s="140">
        <f>(C246*1.85*12)/1000</f>
        <v>1841.9406600000007</v>
      </c>
      <c r="E246" s="138"/>
      <c r="F246" s="138"/>
      <c r="G246" s="138"/>
      <c r="H246" s="138"/>
      <c r="I246" s="139">
        <f>SUM(I168:I245)</f>
        <v>1739.3389999999997</v>
      </c>
      <c r="J246" s="141">
        <f aca="true" t="shared" si="7" ref="J246:U246">SUM(J168:J245)</f>
        <v>0</v>
      </c>
      <c r="K246" s="141">
        <f t="shared" si="7"/>
        <v>0</v>
      </c>
      <c r="L246" s="141">
        <f t="shared" si="7"/>
        <v>0</v>
      </c>
      <c r="M246" s="141">
        <f t="shared" si="7"/>
        <v>244.426</v>
      </c>
      <c r="N246" s="142">
        <f t="shared" si="7"/>
        <v>199.187</v>
      </c>
      <c r="O246" s="142">
        <f t="shared" si="7"/>
        <v>244.72600000000003</v>
      </c>
      <c r="P246" s="142">
        <f t="shared" si="7"/>
        <v>212.06</v>
      </c>
      <c r="Q246" s="142">
        <f t="shared" si="7"/>
        <v>217.14499999999998</v>
      </c>
      <c r="R246" s="142">
        <f t="shared" si="7"/>
        <v>211.555</v>
      </c>
      <c r="S246" s="141">
        <f t="shared" si="7"/>
        <v>196.64</v>
      </c>
      <c r="T246" s="141">
        <f t="shared" si="7"/>
        <v>79.83</v>
      </c>
      <c r="U246" s="141">
        <f t="shared" si="7"/>
        <v>20.07</v>
      </c>
      <c r="V246" s="143">
        <f>SUM(V168:V245)</f>
        <v>1701.839</v>
      </c>
      <c r="W246" s="118">
        <f>D246-V246</f>
        <v>140.10166000000072</v>
      </c>
      <c r="X246" s="78" t="str">
        <f>IF(W246&gt;0,"НЕДОВЫПОЛНЕНИЕ",IF(W246&lt;0,"ПЕРЕРАСХОД"))</f>
        <v>НЕДОВЫПОЛНЕНИЕ</v>
      </c>
    </row>
    <row r="247" spans="1:24" s="144" customFormat="1" ht="12" customHeight="1" hidden="1" outlineLevel="1">
      <c r="A247" s="137"/>
      <c r="B247" s="138"/>
      <c r="C247" s="139"/>
      <c r="D247" s="140"/>
      <c r="E247" s="138"/>
      <c r="F247" s="138"/>
      <c r="G247" s="138"/>
      <c r="H247" s="138"/>
      <c r="I247" s="145"/>
      <c r="J247" s="146">
        <f>D246/12</f>
        <v>153.49505500000006</v>
      </c>
      <c r="K247" s="146">
        <f>D246/12</f>
        <v>153.49505500000006</v>
      </c>
      <c r="L247" s="146">
        <f>D246/12</f>
        <v>153.49505500000006</v>
      </c>
      <c r="M247" s="146">
        <f>D246/12</f>
        <v>153.49505500000006</v>
      </c>
      <c r="N247" s="147">
        <f>D246/12</f>
        <v>153.49505500000006</v>
      </c>
      <c r="O247" s="147">
        <f>D246/12</f>
        <v>153.49505500000006</v>
      </c>
      <c r="P247" s="147">
        <f>D246/12</f>
        <v>153.49505500000006</v>
      </c>
      <c r="Q247" s="147">
        <f>D246/12</f>
        <v>153.49505500000006</v>
      </c>
      <c r="R247" s="147">
        <f>D246/12</f>
        <v>153.49505500000006</v>
      </c>
      <c r="S247" s="146">
        <f>D246/12</f>
        <v>153.49505500000006</v>
      </c>
      <c r="T247" s="146">
        <f>D246/12</f>
        <v>153.49505500000006</v>
      </c>
      <c r="U247" s="146">
        <f>D246/12</f>
        <v>153.49505500000006</v>
      </c>
      <c r="V247" s="148"/>
      <c r="W247" s="149"/>
      <c r="X247" s="78"/>
    </row>
    <row r="248" spans="1:24" s="144" customFormat="1" ht="12" customHeight="1" hidden="1" outlineLevel="1" collapsed="1">
      <c r="A248" s="278" t="s">
        <v>335</v>
      </c>
      <c r="B248" s="279"/>
      <c r="C248" s="279"/>
      <c r="D248" s="280"/>
      <c r="E248" s="150"/>
      <c r="F248" s="150"/>
      <c r="G248" s="150"/>
      <c r="H248" s="150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2"/>
      <c r="W248" s="151"/>
      <c r="X248" s="153"/>
    </row>
    <row r="249" spans="1:24" s="79" customFormat="1" ht="12" customHeight="1">
      <c r="A249" s="65">
        <v>1</v>
      </c>
      <c r="B249" s="66" t="s">
        <v>336</v>
      </c>
      <c r="C249" s="67">
        <v>647.8</v>
      </c>
      <c r="D249" s="68">
        <f>(C249*1.85*12)/1000</f>
        <v>14.38116</v>
      </c>
      <c r="E249" s="107" t="s">
        <v>337</v>
      </c>
      <c r="F249" s="107" t="s">
        <v>105</v>
      </c>
      <c r="G249" s="107">
        <v>14.4</v>
      </c>
      <c r="H249" s="107">
        <v>130</v>
      </c>
      <c r="I249" s="98">
        <v>1.872</v>
      </c>
      <c r="J249" s="71"/>
      <c r="K249" s="98"/>
      <c r="L249" s="95"/>
      <c r="M249" s="98"/>
      <c r="N249" s="100"/>
      <c r="O249" s="100"/>
      <c r="P249" s="99">
        <f>I249</f>
        <v>1.872</v>
      </c>
      <c r="Q249" s="100"/>
      <c r="R249" s="100"/>
      <c r="S249" s="98"/>
      <c r="T249" s="98"/>
      <c r="U249" s="98"/>
      <c r="V249" s="89">
        <f>SUM(I249:I250)</f>
        <v>16.152</v>
      </c>
      <c r="W249" s="77">
        <f>D249-V249</f>
        <v>-1.7708400000000015</v>
      </c>
      <c r="X249" s="78" t="str">
        <f>IF(W249&gt;0,"НЕДОВЫПОЛНЕНИЕ",IF(W249&lt;0,"ПЕРЕРАСХОД"))</f>
        <v>ПЕРЕРАСХОД</v>
      </c>
    </row>
    <row r="250" spans="1:24" s="79" customFormat="1" ht="12" customHeight="1">
      <c r="A250" s="65"/>
      <c r="B250" s="80"/>
      <c r="C250" s="67"/>
      <c r="D250" s="68"/>
      <c r="E250" s="107" t="s">
        <v>338</v>
      </c>
      <c r="F250" s="107" t="s">
        <v>150</v>
      </c>
      <c r="G250" s="154">
        <v>8</v>
      </c>
      <c r="H250" s="107">
        <v>1700</v>
      </c>
      <c r="I250" s="98">
        <v>14.28</v>
      </c>
      <c r="J250" s="71"/>
      <c r="K250" s="98"/>
      <c r="L250" s="95"/>
      <c r="M250" s="98"/>
      <c r="N250" s="100"/>
      <c r="O250" s="100"/>
      <c r="P250" s="99">
        <f>I250</f>
        <v>14.28</v>
      </c>
      <c r="Q250" s="100"/>
      <c r="R250" s="100"/>
      <c r="S250" s="98"/>
      <c r="T250" s="98"/>
      <c r="U250" s="98"/>
      <c r="V250" s="89"/>
      <c r="W250" s="77"/>
      <c r="X250" s="90"/>
    </row>
    <row r="251" spans="1:24" s="79" customFormat="1" ht="12" customHeight="1">
      <c r="A251" s="65">
        <v>2</v>
      </c>
      <c r="B251" s="66" t="s">
        <v>339</v>
      </c>
      <c r="C251" s="67">
        <v>661.9</v>
      </c>
      <c r="D251" s="68">
        <f>(C251*1.85*12)/1000</f>
        <v>14.694180000000001</v>
      </c>
      <c r="E251" s="105" t="s">
        <v>340</v>
      </c>
      <c r="F251" s="105" t="s">
        <v>150</v>
      </c>
      <c r="G251" s="105">
        <v>6</v>
      </c>
      <c r="H251" s="105">
        <v>1700</v>
      </c>
      <c r="I251" s="98">
        <v>10.2</v>
      </c>
      <c r="J251" s="71"/>
      <c r="K251" s="98"/>
      <c r="L251" s="98"/>
      <c r="M251" s="98"/>
      <c r="N251" s="99">
        <f>I251</f>
        <v>10.2</v>
      </c>
      <c r="O251" s="100"/>
      <c r="P251" s="100"/>
      <c r="Q251" s="100"/>
      <c r="R251" s="100"/>
      <c r="S251" s="98"/>
      <c r="T251" s="98"/>
      <c r="U251" s="98"/>
      <c r="V251" s="89">
        <f>SUM(I251:I251)</f>
        <v>10.2</v>
      </c>
      <c r="W251" s="77">
        <f>D251-V251</f>
        <v>4.494180000000002</v>
      </c>
      <c r="X251" s="78" t="str">
        <f>IF(W251&gt;0,"НЕДОВЫПОЛНЕНИЕ",IF(W251&lt;0,"ПЕРЕРАСХОД"))</f>
        <v>НЕДОВЫПОЛНЕНИЕ</v>
      </c>
    </row>
    <row r="252" spans="1:24" s="79" customFormat="1" ht="12" customHeight="1">
      <c r="A252" s="65">
        <v>3</v>
      </c>
      <c r="B252" s="66" t="s">
        <v>341</v>
      </c>
      <c r="C252" s="67">
        <v>10444.600000000002</v>
      </c>
      <c r="D252" s="68">
        <f>(C252*1.85*12)/1000</f>
        <v>231.87012000000004</v>
      </c>
      <c r="E252" s="105" t="s">
        <v>342</v>
      </c>
      <c r="F252" s="96" t="s">
        <v>253</v>
      </c>
      <c r="G252" s="105">
        <v>30</v>
      </c>
      <c r="H252" s="105">
        <v>1200</v>
      </c>
      <c r="I252" s="98">
        <v>36</v>
      </c>
      <c r="J252" s="71"/>
      <c r="K252" s="98"/>
      <c r="L252" s="98"/>
      <c r="M252" s="95"/>
      <c r="N252" s="100"/>
      <c r="O252" s="99">
        <f>I252</f>
        <v>36</v>
      </c>
      <c r="P252" s="100"/>
      <c r="Q252" s="100"/>
      <c r="R252" s="100"/>
      <c r="S252" s="98"/>
      <c r="T252" s="98"/>
      <c r="U252" s="98"/>
      <c r="V252" s="89">
        <f>SUM(I252:I260)</f>
        <v>115.172</v>
      </c>
      <c r="W252" s="77">
        <f>D252-V252</f>
        <v>116.69812000000005</v>
      </c>
      <c r="X252" s="78" t="str">
        <f>IF(W252&gt;0,"НЕДОВЫПОЛНЕНИЕ",IF(W252&lt;0,"ПЕРЕРАСХОД"))</f>
        <v>НЕДОВЫПОЛНЕНИЕ</v>
      </c>
    </row>
    <row r="253" spans="1:24" s="79" customFormat="1" ht="12" customHeight="1">
      <c r="A253" s="65"/>
      <c r="B253" s="80"/>
      <c r="C253" s="67"/>
      <c r="D253" s="68"/>
      <c r="E253" s="85" t="s">
        <v>343</v>
      </c>
      <c r="F253" s="85" t="s">
        <v>97</v>
      </c>
      <c r="G253" s="85">
        <v>30.6</v>
      </c>
      <c r="H253" s="85">
        <v>370</v>
      </c>
      <c r="I253" s="98">
        <v>11.322</v>
      </c>
      <c r="J253" s="71"/>
      <c r="K253" s="98"/>
      <c r="L253" s="98"/>
      <c r="M253" s="95"/>
      <c r="N253" s="99">
        <f>I253</f>
        <v>11.322</v>
      </c>
      <c r="O253" s="100"/>
      <c r="P253" s="100"/>
      <c r="Q253" s="100"/>
      <c r="R253" s="100"/>
      <c r="S253" s="98"/>
      <c r="T253" s="98"/>
      <c r="U253" s="98"/>
      <c r="V253" s="89"/>
      <c r="W253" s="77"/>
      <c r="X253" s="90"/>
    </row>
    <row r="254" spans="1:24" s="79" customFormat="1" ht="12" customHeight="1">
      <c r="A254" s="65"/>
      <c r="B254" s="80"/>
      <c r="C254" s="67"/>
      <c r="D254" s="68"/>
      <c r="E254" s="91" t="s">
        <v>146</v>
      </c>
      <c r="F254" s="91" t="s">
        <v>116</v>
      </c>
      <c r="G254" s="91">
        <v>1</v>
      </c>
      <c r="H254" s="91">
        <v>15000</v>
      </c>
      <c r="I254" s="155">
        <v>15</v>
      </c>
      <c r="J254" s="71"/>
      <c r="K254" s="98"/>
      <c r="L254" s="98"/>
      <c r="M254" s="95"/>
      <c r="N254" s="100"/>
      <c r="O254" s="100"/>
      <c r="P254" s="99">
        <v>15</v>
      </c>
      <c r="Q254" s="100"/>
      <c r="R254" s="100"/>
      <c r="S254" s="98"/>
      <c r="T254" s="98"/>
      <c r="U254" s="98"/>
      <c r="V254" s="89"/>
      <c r="W254" s="77"/>
      <c r="X254" s="90"/>
    </row>
    <row r="255" spans="1:24" s="79" customFormat="1" ht="12" customHeight="1">
      <c r="A255" s="65">
        <v>33</v>
      </c>
      <c r="B255" s="132" t="s">
        <v>344</v>
      </c>
      <c r="C255" s="67">
        <v>935</v>
      </c>
      <c r="D255" s="68">
        <f>(C255*1.85*12)/1000</f>
        <v>20.757</v>
      </c>
      <c r="E255" s="96" t="s">
        <v>345</v>
      </c>
      <c r="F255" s="96" t="s">
        <v>105</v>
      </c>
      <c r="G255" s="96">
        <v>7</v>
      </c>
      <c r="H255" s="96">
        <v>750</v>
      </c>
      <c r="I255" s="98">
        <v>5.25</v>
      </c>
      <c r="J255" s="71"/>
      <c r="K255" s="98"/>
      <c r="L255" s="98"/>
      <c r="M255" s="95"/>
      <c r="N255" s="100"/>
      <c r="O255" s="100"/>
      <c r="P255" s="99">
        <v>15</v>
      </c>
      <c r="Q255" s="100"/>
      <c r="R255" s="100"/>
      <c r="S255" s="98"/>
      <c r="T255" s="98"/>
      <c r="U255" s="98"/>
      <c r="V255" s="89"/>
      <c r="W255" s="77"/>
      <c r="X255" s="90"/>
    </row>
    <row r="256" spans="1:24" s="79" customFormat="1" ht="12" customHeight="1">
      <c r="A256" s="65"/>
      <c r="B256" s="80"/>
      <c r="C256" s="67"/>
      <c r="D256" s="68"/>
      <c r="E256" s="91" t="s">
        <v>346</v>
      </c>
      <c r="F256" s="91" t="s">
        <v>116</v>
      </c>
      <c r="G256" s="91">
        <v>1</v>
      </c>
      <c r="H256" s="91">
        <v>15000</v>
      </c>
      <c r="I256" s="155">
        <v>15</v>
      </c>
      <c r="J256" s="71"/>
      <c r="K256" s="98"/>
      <c r="L256" s="98"/>
      <c r="M256" s="95"/>
      <c r="N256" s="100"/>
      <c r="O256" s="100"/>
      <c r="P256" s="99">
        <f>I256</f>
        <v>15</v>
      </c>
      <c r="Q256" s="100"/>
      <c r="R256" s="100"/>
      <c r="S256" s="98"/>
      <c r="T256" s="98"/>
      <c r="U256" s="98"/>
      <c r="V256" s="89"/>
      <c r="W256" s="77"/>
      <c r="X256" s="90"/>
    </row>
    <row r="257" spans="1:24" s="79" customFormat="1" ht="12" customHeight="1">
      <c r="A257" s="65"/>
      <c r="B257" s="80"/>
      <c r="C257" s="67"/>
      <c r="D257" s="68"/>
      <c r="E257" s="91" t="s">
        <v>347</v>
      </c>
      <c r="F257" s="91" t="s">
        <v>116</v>
      </c>
      <c r="G257" s="91">
        <v>1</v>
      </c>
      <c r="H257" s="91">
        <v>15000</v>
      </c>
      <c r="I257" s="155">
        <v>15</v>
      </c>
      <c r="J257" s="71"/>
      <c r="K257" s="98"/>
      <c r="L257" s="98"/>
      <c r="M257" s="95"/>
      <c r="N257" s="100"/>
      <c r="O257" s="100"/>
      <c r="P257" s="99">
        <f>I257</f>
        <v>15</v>
      </c>
      <c r="Q257" s="100"/>
      <c r="R257" s="100"/>
      <c r="S257" s="98"/>
      <c r="T257" s="98"/>
      <c r="U257" s="98"/>
      <c r="V257" s="89"/>
      <c r="W257" s="77"/>
      <c r="X257" s="90"/>
    </row>
    <row r="258" spans="1:24" s="79" customFormat="1" ht="12" customHeight="1">
      <c r="A258" s="65"/>
      <c r="B258" s="80"/>
      <c r="C258" s="67"/>
      <c r="D258" s="68"/>
      <c r="E258" s="105" t="s">
        <v>348</v>
      </c>
      <c r="F258" s="105" t="s">
        <v>217</v>
      </c>
      <c r="G258" s="105">
        <v>1</v>
      </c>
      <c r="H258" s="105">
        <v>2500</v>
      </c>
      <c r="I258" s="98">
        <v>2.5</v>
      </c>
      <c r="J258" s="71"/>
      <c r="K258" s="98"/>
      <c r="L258" s="98"/>
      <c r="M258" s="99">
        <f>I258</f>
        <v>2.5</v>
      </c>
      <c r="N258" s="100"/>
      <c r="O258" s="100"/>
      <c r="P258" s="100"/>
      <c r="Q258" s="100"/>
      <c r="R258" s="100"/>
      <c r="S258" s="98"/>
      <c r="T258" s="98"/>
      <c r="U258" s="98"/>
      <c r="V258" s="89"/>
      <c r="W258" s="77"/>
      <c r="X258" s="90"/>
    </row>
    <row r="259" spans="1:24" s="79" customFormat="1" ht="12" customHeight="1">
      <c r="A259" s="65"/>
      <c r="B259" s="80"/>
      <c r="C259" s="67"/>
      <c r="D259" s="68"/>
      <c r="E259" s="105" t="s">
        <v>349</v>
      </c>
      <c r="F259" s="105" t="s">
        <v>350</v>
      </c>
      <c r="G259" s="105">
        <v>7</v>
      </c>
      <c r="H259" s="105">
        <v>800</v>
      </c>
      <c r="I259" s="98">
        <v>5.6</v>
      </c>
      <c r="J259" s="71"/>
      <c r="K259" s="98"/>
      <c r="L259" s="98"/>
      <c r="M259" s="99">
        <f>I259</f>
        <v>5.6</v>
      </c>
      <c r="N259" s="100"/>
      <c r="O259" s="100"/>
      <c r="P259" s="100"/>
      <c r="Q259" s="100"/>
      <c r="R259" s="100"/>
      <c r="S259" s="98"/>
      <c r="T259" s="98"/>
      <c r="U259" s="98"/>
      <c r="V259" s="89"/>
      <c r="W259" s="77"/>
      <c r="X259" s="90"/>
    </row>
    <row r="260" spans="1:24" s="79" customFormat="1" ht="12" customHeight="1">
      <c r="A260" s="65"/>
      <c r="B260" s="80"/>
      <c r="C260" s="67"/>
      <c r="D260" s="68"/>
      <c r="E260" s="105" t="s">
        <v>351</v>
      </c>
      <c r="F260" s="105" t="s">
        <v>99</v>
      </c>
      <c r="G260" s="105">
        <v>1</v>
      </c>
      <c r="H260" s="105">
        <v>9500</v>
      </c>
      <c r="I260" s="98">
        <v>9.5</v>
      </c>
      <c r="J260" s="156">
        <v>9.5</v>
      </c>
      <c r="K260" s="98"/>
      <c r="L260" s="98"/>
      <c r="M260" s="100"/>
      <c r="N260" s="100"/>
      <c r="O260" s="100"/>
      <c r="P260" s="100"/>
      <c r="Q260" s="100"/>
      <c r="R260" s="100"/>
      <c r="S260" s="98"/>
      <c r="T260" s="98"/>
      <c r="U260" s="98"/>
      <c r="V260" s="89"/>
      <c r="W260" s="77"/>
      <c r="X260" s="90"/>
    </row>
    <row r="261" spans="1:24" s="79" customFormat="1" ht="12" customHeight="1">
      <c r="A261" s="65"/>
      <c r="B261" s="80"/>
      <c r="C261" s="67"/>
      <c r="D261" s="68"/>
      <c r="E261" s="105" t="s">
        <v>180</v>
      </c>
      <c r="F261" s="105"/>
      <c r="G261" s="105">
        <v>4</v>
      </c>
      <c r="H261" s="105"/>
      <c r="I261" s="98"/>
      <c r="J261" s="95"/>
      <c r="K261" s="98"/>
      <c r="L261" s="98"/>
      <c r="M261" s="100"/>
      <c r="N261" s="100"/>
      <c r="O261" s="100"/>
      <c r="P261" s="100"/>
      <c r="Q261" s="156"/>
      <c r="R261" s="100"/>
      <c r="S261" s="98"/>
      <c r="T261" s="98"/>
      <c r="U261" s="98"/>
      <c r="V261" s="89"/>
      <c r="W261" s="77"/>
      <c r="X261" s="90"/>
    </row>
    <row r="262" spans="1:24" s="79" customFormat="1" ht="12" customHeight="1">
      <c r="A262" s="65"/>
      <c r="B262" s="80"/>
      <c r="C262" s="67"/>
      <c r="D262" s="68"/>
      <c r="E262" s="96" t="s">
        <v>328</v>
      </c>
      <c r="F262" s="105"/>
      <c r="G262" s="105">
        <v>6</v>
      </c>
      <c r="H262" s="105"/>
      <c r="I262" s="98"/>
      <c r="J262" s="95"/>
      <c r="K262" s="98"/>
      <c r="L262" s="98"/>
      <c r="M262" s="100"/>
      <c r="N262" s="100"/>
      <c r="O262" s="100"/>
      <c r="P262" s="100"/>
      <c r="Q262" s="156"/>
      <c r="R262" s="100"/>
      <c r="S262" s="98"/>
      <c r="T262" s="98"/>
      <c r="U262" s="98"/>
      <c r="V262" s="89"/>
      <c r="W262" s="77"/>
      <c r="X262" s="90"/>
    </row>
    <row r="263" spans="1:24" s="79" customFormat="1" ht="12" customHeight="1">
      <c r="A263" s="65">
        <v>4</v>
      </c>
      <c r="B263" s="66" t="s">
        <v>352</v>
      </c>
      <c r="C263" s="67">
        <v>4909.200000000001</v>
      </c>
      <c r="D263" s="68">
        <f>(C263*1.85*12)/1000</f>
        <v>108.98424000000001</v>
      </c>
      <c r="E263" s="96" t="s">
        <v>353</v>
      </c>
      <c r="F263" s="96" t="s">
        <v>139</v>
      </c>
      <c r="G263" s="96">
        <v>2</v>
      </c>
      <c r="H263" s="96">
        <v>25000</v>
      </c>
      <c r="I263" s="98">
        <v>50</v>
      </c>
      <c r="J263" s="71"/>
      <c r="K263" s="98"/>
      <c r="L263" s="95"/>
      <c r="M263" s="98"/>
      <c r="N263" s="100"/>
      <c r="O263" s="99">
        <f>I263</f>
        <v>50</v>
      </c>
      <c r="P263" s="100"/>
      <c r="Q263" s="100"/>
      <c r="R263" s="100"/>
      <c r="S263" s="98"/>
      <c r="T263" s="98"/>
      <c r="U263" s="98"/>
      <c r="V263" s="89">
        <f>SUM(I263:I269)</f>
        <v>106.94</v>
      </c>
      <c r="W263" s="77">
        <f>D263-V263</f>
        <v>2.0442400000000163</v>
      </c>
      <c r="X263" s="78" t="str">
        <f>IF(W263&gt;0,"НЕДОВЫПОЛНЕНИЕ",IF(W263&lt;0,"ПЕРЕРАСХОД"))</f>
        <v>НЕДОВЫПОЛНЕНИЕ</v>
      </c>
    </row>
    <row r="264" spans="1:24" s="79" customFormat="1" ht="12" customHeight="1">
      <c r="A264" s="65"/>
      <c r="B264" s="80"/>
      <c r="C264" s="67"/>
      <c r="D264" s="68"/>
      <c r="E264" s="96" t="s">
        <v>354</v>
      </c>
      <c r="F264" s="96" t="s">
        <v>107</v>
      </c>
      <c r="G264" s="96">
        <v>22</v>
      </c>
      <c r="H264" s="96">
        <v>760</v>
      </c>
      <c r="I264" s="98">
        <v>16.72</v>
      </c>
      <c r="J264" s="71"/>
      <c r="K264" s="98"/>
      <c r="L264" s="98"/>
      <c r="M264" s="98"/>
      <c r="N264" s="100"/>
      <c r="O264" s="99">
        <f>I264</f>
        <v>16.72</v>
      </c>
      <c r="P264" s="100"/>
      <c r="Q264" s="100"/>
      <c r="R264" s="100"/>
      <c r="S264" s="98"/>
      <c r="T264" s="98"/>
      <c r="U264" s="98"/>
      <c r="V264" s="89"/>
      <c r="W264" s="77"/>
      <c r="X264" s="90"/>
    </row>
    <row r="265" spans="1:24" s="79" customFormat="1" ht="12" customHeight="1">
      <c r="A265" s="65"/>
      <c r="B265" s="80"/>
      <c r="C265" s="67"/>
      <c r="D265" s="68"/>
      <c r="E265" s="96" t="s">
        <v>355</v>
      </c>
      <c r="F265" s="96" t="s">
        <v>107</v>
      </c>
      <c r="G265" s="96">
        <v>3</v>
      </c>
      <c r="H265" s="96">
        <v>760</v>
      </c>
      <c r="I265" s="98" t="s">
        <v>356</v>
      </c>
      <c r="J265" s="71"/>
      <c r="K265" s="98"/>
      <c r="L265" s="98"/>
      <c r="M265" s="98"/>
      <c r="N265" s="99">
        <v>2.28</v>
      </c>
      <c r="O265" s="100"/>
      <c r="P265" s="100"/>
      <c r="Q265" s="100"/>
      <c r="R265" s="100"/>
      <c r="S265" s="98"/>
      <c r="T265" s="98"/>
      <c r="U265" s="98"/>
      <c r="V265" s="89"/>
      <c r="W265" s="77"/>
      <c r="X265" s="90"/>
    </row>
    <row r="266" spans="1:24" s="79" customFormat="1" ht="12" customHeight="1">
      <c r="A266" s="65"/>
      <c r="B266" s="80"/>
      <c r="C266" s="67"/>
      <c r="D266" s="68"/>
      <c r="E266" s="96" t="s">
        <v>357</v>
      </c>
      <c r="F266" s="96" t="s">
        <v>99</v>
      </c>
      <c r="G266" s="96">
        <v>4</v>
      </c>
      <c r="H266" s="96">
        <v>3750</v>
      </c>
      <c r="I266" s="98">
        <v>15</v>
      </c>
      <c r="J266" s="71"/>
      <c r="K266" s="98"/>
      <c r="L266" s="98"/>
      <c r="M266" s="98"/>
      <c r="N266" s="100"/>
      <c r="O266" s="100"/>
      <c r="P266" s="99">
        <v>15</v>
      </c>
      <c r="Q266" s="100"/>
      <c r="R266" s="100"/>
      <c r="S266" s="98"/>
      <c r="T266" s="98"/>
      <c r="U266" s="95"/>
      <c r="V266" s="89"/>
      <c r="W266" s="77"/>
      <c r="X266" s="90"/>
    </row>
    <row r="267" spans="1:24" s="79" customFormat="1" ht="12" customHeight="1">
      <c r="A267" s="65"/>
      <c r="B267" s="80"/>
      <c r="C267" s="67"/>
      <c r="D267" s="68"/>
      <c r="E267" s="96" t="s">
        <v>358</v>
      </c>
      <c r="F267" s="96" t="s">
        <v>99</v>
      </c>
      <c r="G267" s="96">
        <v>14</v>
      </c>
      <c r="H267" s="96">
        <v>1150</v>
      </c>
      <c r="I267" s="98">
        <v>16.1</v>
      </c>
      <c r="J267" s="71"/>
      <c r="K267" s="98"/>
      <c r="L267" s="98"/>
      <c r="M267" s="99">
        <v>16.1</v>
      </c>
      <c r="N267" s="100"/>
      <c r="O267" s="100"/>
      <c r="P267" s="100"/>
      <c r="Q267" s="100"/>
      <c r="R267" s="100"/>
      <c r="S267" s="98"/>
      <c r="T267" s="98"/>
      <c r="U267" s="95"/>
      <c r="V267" s="89"/>
      <c r="W267" s="77"/>
      <c r="X267" s="90"/>
    </row>
    <row r="268" spans="1:24" s="79" customFormat="1" ht="12" customHeight="1">
      <c r="A268" s="65"/>
      <c r="B268" s="80"/>
      <c r="C268" s="67"/>
      <c r="D268" s="68"/>
      <c r="E268" s="96" t="s">
        <v>359</v>
      </c>
      <c r="F268" s="96"/>
      <c r="G268" s="96">
        <v>25</v>
      </c>
      <c r="H268" s="96"/>
      <c r="I268" s="98"/>
      <c r="J268" s="71"/>
      <c r="K268" s="98"/>
      <c r="L268" s="98"/>
      <c r="M268" s="99">
        <f>I268</f>
        <v>0</v>
      </c>
      <c r="N268" s="100"/>
      <c r="O268" s="100"/>
      <c r="P268" s="100"/>
      <c r="Q268" s="100"/>
      <c r="R268" s="100"/>
      <c r="S268" s="98"/>
      <c r="T268" s="98"/>
      <c r="U268" s="95"/>
      <c r="V268" s="89"/>
      <c r="W268" s="77"/>
      <c r="X268" s="90"/>
    </row>
    <row r="269" spans="1:24" s="79" customFormat="1" ht="12" customHeight="1">
      <c r="A269" s="65"/>
      <c r="B269" s="80"/>
      <c r="C269" s="67"/>
      <c r="D269" s="68"/>
      <c r="E269" s="96" t="s">
        <v>360</v>
      </c>
      <c r="F269" s="96" t="s">
        <v>107</v>
      </c>
      <c r="G269" s="96">
        <v>12</v>
      </c>
      <c r="H269" s="96">
        <v>760</v>
      </c>
      <c r="I269" s="98">
        <v>9.12</v>
      </c>
      <c r="J269" s="71"/>
      <c r="K269" s="98"/>
      <c r="L269" s="98"/>
      <c r="M269" s="98"/>
      <c r="N269" s="99">
        <f>I269</f>
        <v>9.12</v>
      </c>
      <c r="O269" s="100"/>
      <c r="P269" s="100"/>
      <c r="Q269" s="100"/>
      <c r="R269" s="100"/>
      <c r="S269" s="98"/>
      <c r="T269" s="98"/>
      <c r="U269" s="98"/>
      <c r="V269" s="89"/>
      <c r="W269" s="77"/>
      <c r="X269" s="90"/>
    </row>
    <row r="270" spans="1:24" s="79" customFormat="1" ht="12" customHeight="1">
      <c r="A270" s="65">
        <v>5</v>
      </c>
      <c r="B270" s="66" t="s">
        <v>361</v>
      </c>
      <c r="C270" s="67">
        <v>4936.000000000002</v>
      </c>
      <c r="D270" s="68">
        <f>(C270*1.85*12)/1000</f>
        <v>109.57920000000004</v>
      </c>
      <c r="E270" s="96" t="s">
        <v>362</v>
      </c>
      <c r="F270" s="96" t="s">
        <v>363</v>
      </c>
      <c r="G270" s="96">
        <v>230</v>
      </c>
      <c r="H270" s="96">
        <v>760</v>
      </c>
      <c r="I270" s="98">
        <v>29.9</v>
      </c>
      <c r="J270" s="71"/>
      <c r="K270" s="98"/>
      <c r="L270" s="98"/>
      <c r="M270" s="98"/>
      <c r="N270" s="100"/>
      <c r="O270" s="99">
        <f>I270</f>
        <v>29.9</v>
      </c>
      <c r="P270" s="100"/>
      <c r="Q270" s="100"/>
      <c r="R270" s="100"/>
      <c r="S270" s="98"/>
      <c r="T270" s="98"/>
      <c r="U270" s="98"/>
      <c r="V270" s="89">
        <f>SUM(I270:I271)</f>
        <v>44.9</v>
      </c>
      <c r="W270" s="77">
        <f>D270-V270</f>
        <v>64.67920000000004</v>
      </c>
      <c r="X270" s="78" t="str">
        <f>IF(W270&gt;0,"НЕДОВЫПОЛНЕНИЕ",IF(W270&lt;0,"ПЕРЕРАСХОД"))</f>
        <v>НЕДОВЫПОЛНЕНИЕ</v>
      </c>
    </row>
    <row r="271" spans="1:24" s="79" customFormat="1" ht="12" customHeight="1">
      <c r="A271" s="65"/>
      <c r="B271" s="80"/>
      <c r="C271" s="67"/>
      <c r="D271" s="68"/>
      <c r="E271" s="91" t="s">
        <v>364</v>
      </c>
      <c r="F271" s="91" t="s">
        <v>116</v>
      </c>
      <c r="G271" s="91">
        <v>1</v>
      </c>
      <c r="H271" s="91">
        <v>15000</v>
      </c>
      <c r="I271" s="155">
        <v>15</v>
      </c>
      <c r="J271" s="71"/>
      <c r="K271" s="98"/>
      <c r="L271" s="98"/>
      <c r="M271" s="98"/>
      <c r="N271" s="99">
        <f>I271</f>
        <v>15</v>
      </c>
      <c r="O271" s="100"/>
      <c r="P271" s="100"/>
      <c r="Q271" s="100"/>
      <c r="R271" s="100"/>
      <c r="S271" s="98"/>
      <c r="T271" s="98"/>
      <c r="U271" s="98"/>
      <c r="V271" s="89"/>
      <c r="W271" s="77"/>
      <c r="X271" s="90"/>
    </row>
    <row r="272" spans="1:24" s="79" customFormat="1" ht="12" customHeight="1">
      <c r="A272" s="65"/>
      <c r="B272" s="80"/>
      <c r="C272" s="67"/>
      <c r="D272" s="68"/>
      <c r="E272" s="85" t="s">
        <v>180</v>
      </c>
      <c r="F272" s="96"/>
      <c r="G272" s="85">
        <v>3</v>
      </c>
      <c r="H272" s="85"/>
      <c r="I272" s="98"/>
      <c r="J272" s="71"/>
      <c r="K272" s="98"/>
      <c r="L272" s="98"/>
      <c r="M272" s="98"/>
      <c r="N272" s="99">
        <f>I272</f>
        <v>0</v>
      </c>
      <c r="O272" s="100"/>
      <c r="P272" s="100"/>
      <c r="Q272" s="100"/>
      <c r="R272" s="100"/>
      <c r="S272" s="98"/>
      <c r="T272" s="98"/>
      <c r="U272" s="98"/>
      <c r="V272" s="89"/>
      <c r="W272" s="77"/>
      <c r="X272" s="90"/>
    </row>
    <row r="273" spans="1:24" s="79" customFormat="1" ht="12" customHeight="1">
      <c r="A273" s="65"/>
      <c r="B273" s="80"/>
      <c r="C273" s="67"/>
      <c r="D273" s="68"/>
      <c r="E273" s="85" t="s">
        <v>279</v>
      </c>
      <c r="F273" s="96"/>
      <c r="G273" s="85">
        <v>10</v>
      </c>
      <c r="H273" s="85"/>
      <c r="I273" s="98"/>
      <c r="J273" s="71"/>
      <c r="K273" s="98"/>
      <c r="L273" s="98"/>
      <c r="M273" s="98"/>
      <c r="N273" s="99">
        <f>I273</f>
        <v>0</v>
      </c>
      <c r="O273" s="100"/>
      <c r="P273" s="100"/>
      <c r="Q273" s="100"/>
      <c r="R273" s="100"/>
      <c r="S273" s="98"/>
      <c r="T273" s="98"/>
      <c r="U273" s="98"/>
      <c r="V273" s="89"/>
      <c r="W273" s="77"/>
      <c r="X273" s="90"/>
    </row>
    <row r="274" spans="1:24" s="79" customFormat="1" ht="12" customHeight="1">
      <c r="A274" s="65"/>
      <c r="B274" s="80"/>
      <c r="C274" s="67"/>
      <c r="D274" s="68"/>
      <c r="E274" s="85" t="s">
        <v>365</v>
      </c>
      <c r="F274" s="96"/>
      <c r="G274" s="85">
        <v>20</v>
      </c>
      <c r="H274" s="85"/>
      <c r="I274" s="98"/>
      <c r="J274" s="71"/>
      <c r="K274" s="98"/>
      <c r="L274" s="98"/>
      <c r="M274" s="98"/>
      <c r="N274" s="99">
        <f>I274</f>
        <v>0</v>
      </c>
      <c r="O274" s="100"/>
      <c r="P274" s="100"/>
      <c r="Q274" s="100"/>
      <c r="R274" s="100"/>
      <c r="S274" s="98"/>
      <c r="T274" s="98"/>
      <c r="U274" s="98"/>
      <c r="V274" s="89"/>
      <c r="W274" s="77"/>
      <c r="X274" s="90"/>
    </row>
    <row r="275" spans="1:24" s="79" customFormat="1" ht="12" customHeight="1">
      <c r="A275" s="65">
        <v>6</v>
      </c>
      <c r="B275" s="66" t="s">
        <v>366</v>
      </c>
      <c r="C275" s="67">
        <v>4934.4000000000015</v>
      </c>
      <c r="D275" s="68">
        <f>(C275*1.85*12)/1000</f>
        <v>109.54368000000004</v>
      </c>
      <c r="E275" s="96" t="s">
        <v>367</v>
      </c>
      <c r="F275" s="96" t="s">
        <v>135</v>
      </c>
      <c r="G275" s="96">
        <v>270</v>
      </c>
      <c r="H275" s="96">
        <v>0.62</v>
      </c>
      <c r="I275" s="98">
        <f>G275*H275</f>
        <v>167.4</v>
      </c>
      <c r="J275" s="71"/>
      <c r="K275" s="98"/>
      <c r="L275" s="98"/>
      <c r="M275" s="99">
        <f>I275</f>
        <v>167.4</v>
      </c>
      <c r="N275" s="100"/>
      <c r="O275" s="95"/>
      <c r="P275" s="100"/>
      <c r="Q275" s="100"/>
      <c r="R275" s="100"/>
      <c r="S275" s="98"/>
      <c r="T275" s="98"/>
      <c r="U275" s="98"/>
      <c r="V275" s="89">
        <f>SUM(I275:I279)</f>
        <v>196.96</v>
      </c>
      <c r="W275" s="77">
        <f>D275-V275</f>
        <v>-87.41631999999997</v>
      </c>
      <c r="X275" s="78" t="s">
        <v>368</v>
      </c>
    </row>
    <row r="276" spans="1:24" s="79" customFormat="1" ht="12" customHeight="1">
      <c r="A276" s="65"/>
      <c r="B276" s="80"/>
      <c r="C276" s="67"/>
      <c r="D276" s="68"/>
      <c r="E276" s="96" t="s">
        <v>369</v>
      </c>
      <c r="F276" s="96" t="s">
        <v>131</v>
      </c>
      <c r="G276" s="96">
        <v>6</v>
      </c>
      <c r="H276" s="96">
        <v>760</v>
      </c>
      <c r="I276" s="98">
        <v>4.56</v>
      </c>
      <c r="J276" s="71"/>
      <c r="K276" s="98"/>
      <c r="L276" s="98"/>
      <c r="M276" s="95"/>
      <c r="N276" s="99">
        <f>I276</f>
        <v>4.56</v>
      </c>
      <c r="O276" s="100"/>
      <c r="P276" s="100"/>
      <c r="Q276" s="100"/>
      <c r="R276" s="100"/>
      <c r="S276" s="98"/>
      <c r="T276" s="98"/>
      <c r="U276" s="98"/>
      <c r="V276" s="89"/>
      <c r="W276" s="77"/>
      <c r="X276" s="90"/>
    </row>
    <row r="277" spans="1:24" s="79" customFormat="1" ht="12" customHeight="1">
      <c r="A277" s="65"/>
      <c r="B277" s="80"/>
      <c r="C277" s="67"/>
      <c r="D277" s="68"/>
      <c r="E277" s="96" t="s">
        <v>370</v>
      </c>
      <c r="F277" s="96" t="s">
        <v>105</v>
      </c>
      <c r="G277" s="96">
        <v>30</v>
      </c>
      <c r="H277" s="96">
        <v>620</v>
      </c>
      <c r="I277" s="98" t="s">
        <v>371</v>
      </c>
      <c r="J277" s="71"/>
      <c r="K277" s="98"/>
      <c r="L277" s="98"/>
      <c r="M277" s="98"/>
      <c r="N277" s="100"/>
      <c r="O277" s="100"/>
      <c r="P277" s="99">
        <v>18.6</v>
      </c>
      <c r="Q277" s="100"/>
      <c r="R277" s="100"/>
      <c r="S277" s="98"/>
      <c r="T277" s="98"/>
      <c r="U277" s="98"/>
      <c r="V277" s="89"/>
      <c r="W277" s="77"/>
      <c r="X277" s="90"/>
    </row>
    <row r="278" spans="1:24" s="79" customFormat="1" ht="12" customHeight="1">
      <c r="A278" s="65"/>
      <c r="B278" s="80"/>
      <c r="C278" s="67"/>
      <c r="D278" s="68"/>
      <c r="E278" s="96" t="s">
        <v>372</v>
      </c>
      <c r="F278" s="96" t="s">
        <v>145</v>
      </c>
      <c r="G278" s="96">
        <v>7.2</v>
      </c>
      <c r="H278" s="96">
        <v>19000</v>
      </c>
      <c r="I278" s="98" t="s">
        <v>373</v>
      </c>
      <c r="J278" s="71"/>
      <c r="K278" s="98"/>
      <c r="L278" s="95"/>
      <c r="M278" s="98"/>
      <c r="N278" s="100"/>
      <c r="O278" s="101"/>
      <c r="P278" s="100"/>
      <c r="Q278" s="99">
        <v>136.8</v>
      </c>
      <c r="R278" s="100"/>
      <c r="S278" s="98"/>
      <c r="T278" s="98"/>
      <c r="U278" s="98"/>
      <c r="V278" s="89"/>
      <c r="W278" s="77"/>
      <c r="X278" s="90"/>
    </row>
    <row r="279" spans="1:24" s="79" customFormat="1" ht="12" customHeight="1">
      <c r="A279" s="65"/>
      <c r="B279" s="80"/>
      <c r="C279" s="67"/>
      <c r="D279" s="68"/>
      <c r="E279" s="96" t="s">
        <v>374</v>
      </c>
      <c r="F279" s="96" t="s">
        <v>139</v>
      </c>
      <c r="G279" s="96">
        <v>1</v>
      </c>
      <c r="H279" s="96">
        <v>25000</v>
      </c>
      <c r="I279" s="98">
        <v>25</v>
      </c>
      <c r="J279" s="71"/>
      <c r="K279" s="98"/>
      <c r="L279" s="98"/>
      <c r="M279" s="98"/>
      <c r="N279" s="99">
        <f>I279</f>
        <v>25</v>
      </c>
      <c r="O279" s="100"/>
      <c r="P279" s="100"/>
      <c r="Q279" s="100"/>
      <c r="R279" s="100"/>
      <c r="S279" s="98"/>
      <c r="T279" s="98"/>
      <c r="U279" s="98"/>
      <c r="V279" s="89"/>
      <c r="W279" s="77"/>
      <c r="X279" s="90"/>
    </row>
    <row r="280" spans="1:24" s="79" customFormat="1" ht="12" customHeight="1">
      <c r="A280" s="65"/>
      <c r="B280" s="80"/>
      <c r="C280" s="67"/>
      <c r="D280" s="68"/>
      <c r="E280" s="85" t="s">
        <v>180</v>
      </c>
      <c r="F280" s="96"/>
      <c r="G280" s="96">
        <v>3</v>
      </c>
      <c r="H280" s="96"/>
      <c r="I280" s="98"/>
      <c r="J280" s="71"/>
      <c r="K280" s="98"/>
      <c r="L280" s="98"/>
      <c r="M280" s="98"/>
      <c r="N280" s="95"/>
      <c r="O280" s="99"/>
      <c r="P280" s="100"/>
      <c r="Q280" s="100"/>
      <c r="R280" s="100"/>
      <c r="S280" s="98"/>
      <c r="T280" s="98"/>
      <c r="U280" s="98"/>
      <c r="V280" s="89"/>
      <c r="W280" s="77"/>
      <c r="X280" s="90"/>
    </row>
    <row r="281" spans="1:24" s="79" customFormat="1" ht="12" customHeight="1">
      <c r="A281" s="65"/>
      <c r="B281" s="80"/>
      <c r="C281" s="67"/>
      <c r="D281" s="68"/>
      <c r="E281" s="85" t="s">
        <v>279</v>
      </c>
      <c r="F281" s="96"/>
      <c r="G281" s="96">
        <v>15</v>
      </c>
      <c r="H281" s="96"/>
      <c r="I281" s="98"/>
      <c r="J281" s="71"/>
      <c r="K281" s="98"/>
      <c r="L281" s="98"/>
      <c r="M281" s="98"/>
      <c r="N281" s="95"/>
      <c r="O281" s="99"/>
      <c r="P281" s="100"/>
      <c r="Q281" s="100"/>
      <c r="R281" s="100"/>
      <c r="S281" s="98"/>
      <c r="T281" s="98"/>
      <c r="U281" s="98"/>
      <c r="V281" s="89"/>
      <c r="W281" s="77"/>
      <c r="X281" s="90"/>
    </row>
    <row r="282" spans="1:24" s="79" customFormat="1" ht="12" customHeight="1">
      <c r="A282" s="65"/>
      <c r="B282" s="80"/>
      <c r="C282" s="67"/>
      <c r="D282" s="68"/>
      <c r="E282" s="85" t="s">
        <v>375</v>
      </c>
      <c r="F282" s="96"/>
      <c r="G282" s="96">
        <v>15</v>
      </c>
      <c r="H282" s="96"/>
      <c r="I282" s="98"/>
      <c r="J282" s="71"/>
      <c r="K282" s="98"/>
      <c r="L282" s="98"/>
      <c r="M282" s="98"/>
      <c r="N282" s="95"/>
      <c r="O282" s="99"/>
      <c r="P282" s="100"/>
      <c r="Q282" s="100"/>
      <c r="R282" s="100"/>
      <c r="S282" s="98"/>
      <c r="T282" s="98"/>
      <c r="U282" s="98"/>
      <c r="V282" s="89"/>
      <c r="W282" s="77"/>
      <c r="X282" s="90"/>
    </row>
    <row r="283" spans="1:24" s="79" customFormat="1" ht="12" customHeight="1">
      <c r="A283" s="65"/>
      <c r="B283" s="80"/>
      <c r="C283" s="67"/>
      <c r="D283" s="68"/>
      <c r="E283" s="85" t="s">
        <v>365</v>
      </c>
      <c r="F283" s="96"/>
      <c r="G283" s="96">
        <v>30</v>
      </c>
      <c r="H283" s="96"/>
      <c r="I283" s="98"/>
      <c r="J283" s="71"/>
      <c r="K283" s="98"/>
      <c r="L283" s="98"/>
      <c r="M283" s="98"/>
      <c r="N283" s="95"/>
      <c r="O283" s="99"/>
      <c r="P283" s="100"/>
      <c r="Q283" s="100"/>
      <c r="R283" s="100"/>
      <c r="S283" s="98"/>
      <c r="T283" s="98"/>
      <c r="U283" s="98"/>
      <c r="V283" s="89"/>
      <c r="W283" s="77"/>
      <c r="X283" s="90"/>
    </row>
    <row r="284" spans="1:24" s="79" customFormat="1" ht="12" customHeight="1">
      <c r="A284" s="65"/>
      <c r="B284" s="80"/>
      <c r="C284" s="67"/>
      <c r="D284" s="68"/>
      <c r="E284" s="85" t="s">
        <v>376</v>
      </c>
      <c r="F284" s="96"/>
      <c r="G284" s="96">
        <v>10</v>
      </c>
      <c r="H284" s="96"/>
      <c r="I284" s="98"/>
      <c r="J284" s="71"/>
      <c r="K284" s="98"/>
      <c r="L284" s="98"/>
      <c r="M284" s="98"/>
      <c r="N284" s="95"/>
      <c r="O284" s="99"/>
      <c r="P284" s="100"/>
      <c r="Q284" s="100"/>
      <c r="R284" s="100"/>
      <c r="S284" s="98"/>
      <c r="T284" s="98"/>
      <c r="U284" s="98"/>
      <c r="V284" s="89"/>
      <c r="W284" s="77"/>
      <c r="X284" s="90"/>
    </row>
    <row r="285" spans="1:24" s="79" customFormat="1" ht="12" customHeight="1">
      <c r="A285" s="65">
        <v>7</v>
      </c>
      <c r="B285" s="66" t="s">
        <v>377</v>
      </c>
      <c r="C285" s="67">
        <v>5047.6</v>
      </c>
      <c r="D285" s="68">
        <f>(C285*1.85*12)/1000</f>
        <v>112.05672000000001</v>
      </c>
      <c r="E285" s="96" t="s">
        <v>378</v>
      </c>
      <c r="F285" s="96" t="s">
        <v>99</v>
      </c>
      <c r="G285" s="96">
        <v>14</v>
      </c>
      <c r="H285" s="96">
        <v>315</v>
      </c>
      <c r="I285" s="98">
        <v>4.41</v>
      </c>
      <c r="J285" s="71"/>
      <c r="K285" s="98"/>
      <c r="L285" s="98"/>
      <c r="M285" s="98"/>
      <c r="N285" s="100"/>
      <c r="O285" s="100"/>
      <c r="P285" s="99">
        <f>I285</f>
        <v>4.41</v>
      </c>
      <c r="Q285" s="100"/>
      <c r="R285" s="100"/>
      <c r="S285" s="98"/>
      <c r="T285" s="98"/>
      <c r="U285" s="98"/>
      <c r="V285" s="89">
        <f>SUM(I285:I288)</f>
        <v>221.24</v>
      </c>
      <c r="W285" s="77">
        <f>D285-V285</f>
        <v>-109.18328</v>
      </c>
      <c r="X285" s="78" t="str">
        <f>IF(W285&gt;0,"НЕДОВЫПОЛНЕНИЕ",IF(W285&lt;0,"ПЕРЕРАСХОД"))</f>
        <v>ПЕРЕРАСХОД</v>
      </c>
    </row>
    <row r="286" spans="1:24" s="79" customFormat="1" ht="12" customHeight="1">
      <c r="A286" s="65"/>
      <c r="B286" s="80"/>
      <c r="C286" s="67"/>
      <c r="D286" s="68"/>
      <c r="E286" s="96" t="s">
        <v>379</v>
      </c>
      <c r="F286" s="96" t="s">
        <v>380</v>
      </c>
      <c r="G286" s="96">
        <v>35</v>
      </c>
      <c r="H286" s="96">
        <v>130</v>
      </c>
      <c r="I286" s="98">
        <v>4.55</v>
      </c>
      <c r="J286" s="71"/>
      <c r="K286" s="98"/>
      <c r="L286" s="98"/>
      <c r="M286" s="98"/>
      <c r="N286" s="100"/>
      <c r="O286" s="100"/>
      <c r="P286" s="100"/>
      <c r="Q286" s="99">
        <f>I286</f>
        <v>4.55</v>
      </c>
      <c r="R286" s="100"/>
      <c r="S286" s="98"/>
      <c r="T286" s="98"/>
      <c r="U286" s="98"/>
      <c r="V286" s="89"/>
      <c r="W286" s="77"/>
      <c r="X286" s="90"/>
    </row>
    <row r="287" spans="1:24" s="79" customFormat="1" ht="12" customHeight="1">
      <c r="A287" s="65"/>
      <c r="B287" s="80"/>
      <c r="C287" s="67"/>
      <c r="D287" s="68"/>
      <c r="E287" s="85" t="s">
        <v>381</v>
      </c>
      <c r="F287" s="96" t="s">
        <v>139</v>
      </c>
      <c r="G287" s="85">
        <v>3</v>
      </c>
      <c r="H287" s="85">
        <v>32000</v>
      </c>
      <c r="I287" s="98">
        <v>96</v>
      </c>
      <c r="J287" s="71"/>
      <c r="K287" s="98"/>
      <c r="L287" s="98"/>
      <c r="M287" s="98"/>
      <c r="N287" s="99">
        <f>I287</f>
        <v>96</v>
      </c>
      <c r="O287" s="100"/>
      <c r="P287" s="100"/>
      <c r="Q287" s="100"/>
      <c r="R287" s="100"/>
      <c r="S287" s="98"/>
      <c r="T287" s="98"/>
      <c r="U287" s="98"/>
      <c r="V287" s="89"/>
      <c r="W287" s="77"/>
      <c r="X287" s="90"/>
    </row>
    <row r="288" spans="1:24" s="79" customFormat="1" ht="12" customHeight="1">
      <c r="A288" s="65"/>
      <c r="B288" s="80"/>
      <c r="C288" s="67"/>
      <c r="D288" s="68"/>
      <c r="E288" s="96" t="s">
        <v>382</v>
      </c>
      <c r="F288" s="96" t="s">
        <v>145</v>
      </c>
      <c r="G288" s="96">
        <v>6.2</v>
      </c>
      <c r="H288" s="96">
        <v>19000</v>
      </c>
      <c r="I288" s="98">
        <v>116.28</v>
      </c>
      <c r="J288" s="71"/>
      <c r="K288" s="98"/>
      <c r="L288" s="95"/>
      <c r="M288" s="98"/>
      <c r="N288" s="100"/>
      <c r="O288" s="100"/>
      <c r="P288" s="101"/>
      <c r="Q288" s="99">
        <f>I288</f>
        <v>116.28</v>
      </c>
      <c r="R288" s="100"/>
      <c r="S288" s="98"/>
      <c r="T288" s="98"/>
      <c r="U288" s="98"/>
      <c r="V288" s="89"/>
      <c r="W288" s="77"/>
      <c r="X288" s="90"/>
    </row>
    <row r="289" spans="1:24" s="79" customFormat="1" ht="12" customHeight="1">
      <c r="A289" s="65">
        <v>8</v>
      </c>
      <c r="B289" s="66" t="s">
        <v>383</v>
      </c>
      <c r="C289" s="67">
        <v>3367.7000000000003</v>
      </c>
      <c r="D289" s="68">
        <f>(C289*1.85*12)/1000</f>
        <v>74.76294</v>
      </c>
      <c r="E289" s="96" t="s">
        <v>384</v>
      </c>
      <c r="F289" s="96" t="s">
        <v>385</v>
      </c>
      <c r="G289" s="96">
        <v>108</v>
      </c>
      <c r="H289" s="96">
        <v>890</v>
      </c>
      <c r="I289" s="98" t="s">
        <v>386</v>
      </c>
      <c r="J289" s="71"/>
      <c r="K289" s="98"/>
      <c r="L289" s="98"/>
      <c r="M289" s="98"/>
      <c r="N289" s="100"/>
      <c r="O289" s="100"/>
      <c r="P289" s="100"/>
      <c r="Q289" s="101"/>
      <c r="R289" s="99">
        <v>96.12</v>
      </c>
      <c r="S289" s="98"/>
      <c r="T289" s="98"/>
      <c r="U289" s="98"/>
      <c r="V289" s="89">
        <f>SUM(I289:I290)</f>
        <v>32</v>
      </c>
      <c r="W289" s="77">
        <f>D289-V289</f>
        <v>42.76294</v>
      </c>
      <c r="X289" s="78" t="str">
        <f>IF(W289&gt;0,"НЕДОВЫПОЛНЕНИЕ",IF(W289&lt;0,"ПЕРЕРАСХОД"))</f>
        <v>НЕДОВЫПОЛНЕНИЕ</v>
      </c>
    </row>
    <row r="290" spans="1:24" s="79" customFormat="1" ht="12" customHeight="1">
      <c r="A290" s="65"/>
      <c r="B290" s="80"/>
      <c r="C290" s="67"/>
      <c r="D290" s="68"/>
      <c r="E290" s="96" t="s">
        <v>387</v>
      </c>
      <c r="F290" s="96" t="s">
        <v>139</v>
      </c>
      <c r="G290" s="96">
        <v>1</v>
      </c>
      <c r="H290" s="96">
        <v>32000</v>
      </c>
      <c r="I290" s="98">
        <v>32</v>
      </c>
      <c r="J290" s="71"/>
      <c r="K290" s="98"/>
      <c r="L290" s="98"/>
      <c r="M290" s="98"/>
      <c r="N290" s="100"/>
      <c r="O290" s="99">
        <f>I290</f>
        <v>32</v>
      </c>
      <c r="P290" s="100"/>
      <c r="Q290" s="100"/>
      <c r="R290" s="100"/>
      <c r="S290" s="98"/>
      <c r="T290" s="98"/>
      <c r="U290" s="98"/>
      <c r="V290" s="89"/>
      <c r="W290" s="77"/>
      <c r="X290" s="90"/>
    </row>
    <row r="291" spans="1:24" s="79" customFormat="1" ht="12" customHeight="1">
      <c r="A291" s="65"/>
      <c r="B291" s="80"/>
      <c r="C291" s="67"/>
      <c r="D291" s="68"/>
      <c r="E291" s="85" t="s">
        <v>279</v>
      </c>
      <c r="F291" s="96"/>
      <c r="G291" s="96">
        <v>15</v>
      </c>
      <c r="H291" s="96"/>
      <c r="I291" s="98"/>
      <c r="J291" s="71"/>
      <c r="K291" s="98"/>
      <c r="L291" s="98"/>
      <c r="M291" s="98"/>
      <c r="N291" s="100"/>
      <c r="O291" s="99"/>
      <c r="P291" s="100"/>
      <c r="Q291" s="100"/>
      <c r="R291" s="100"/>
      <c r="S291" s="98"/>
      <c r="T291" s="98"/>
      <c r="U291" s="98"/>
      <c r="V291" s="89"/>
      <c r="W291" s="77"/>
      <c r="X291" s="90"/>
    </row>
    <row r="292" spans="1:24" s="79" customFormat="1" ht="12" customHeight="1">
      <c r="A292" s="65"/>
      <c r="B292" s="80"/>
      <c r="C292" s="67"/>
      <c r="D292" s="68"/>
      <c r="E292" s="85" t="s">
        <v>388</v>
      </c>
      <c r="F292" s="96"/>
      <c r="G292" s="96">
        <v>3</v>
      </c>
      <c r="H292" s="96"/>
      <c r="I292" s="98"/>
      <c r="J292" s="71"/>
      <c r="K292" s="98"/>
      <c r="L292" s="98"/>
      <c r="M292" s="98"/>
      <c r="N292" s="100"/>
      <c r="O292" s="99"/>
      <c r="P292" s="100"/>
      <c r="Q292" s="100"/>
      <c r="R292" s="100"/>
      <c r="S292" s="98"/>
      <c r="T292" s="98"/>
      <c r="U292" s="98"/>
      <c r="V292" s="89"/>
      <c r="W292" s="77"/>
      <c r="X292" s="90"/>
    </row>
    <row r="293" spans="1:24" s="79" customFormat="1" ht="12" customHeight="1">
      <c r="A293" s="65"/>
      <c r="B293" s="80"/>
      <c r="C293" s="67"/>
      <c r="D293" s="68"/>
      <c r="E293" s="85" t="s">
        <v>365</v>
      </c>
      <c r="F293" s="96"/>
      <c r="G293" s="96">
        <v>18</v>
      </c>
      <c r="H293" s="96"/>
      <c r="I293" s="98"/>
      <c r="J293" s="71"/>
      <c r="K293" s="98"/>
      <c r="L293" s="98"/>
      <c r="M293" s="98"/>
      <c r="N293" s="100"/>
      <c r="O293" s="99"/>
      <c r="P293" s="100"/>
      <c r="Q293" s="100"/>
      <c r="R293" s="100"/>
      <c r="S293" s="98"/>
      <c r="T293" s="98"/>
      <c r="U293" s="98"/>
      <c r="V293" s="89"/>
      <c r="W293" s="77"/>
      <c r="X293" s="90"/>
    </row>
    <row r="294" spans="1:24" s="79" customFormat="1" ht="12" customHeight="1">
      <c r="A294" s="65">
        <v>9</v>
      </c>
      <c r="B294" s="66" t="s">
        <v>389</v>
      </c>
      <c r="C294" s="67">
        <v>651.9</v>
      </c>
      <c r="D294" s="68">
        <f>(C294*1.85*12)/1000</f>
        <v>14.47218</v>
      </c>
      <c r="E294" s="96" t="s">
        <v>390</v>
      </c>
      <c r="F294" s="96" t="s">
        <v>385</v>
      </c>
      <c r="G294" s="96">
        <v>6</v>
      </c>
      <c r="H294" s="96">
        <v>1830</v>
      </c>
      <c r="I294" s="98">
        <v>10.98</v>
      </c>
      <c r="J294" s="71"/>
      <c r="K294" s="98"/>
      <c r="L294" s="98"/>
      <c r="M294" s="98"/>
      <c r="N294" s="99">
        <f>I294</f>
        <v>10.98</v>
      </c>
      <c r="O294" s="100"/>
      <c r="P294" s="100"/>
      <c r="Q294" s="100"/>
      <c r="R294" s="100"/>
      <c r="S294" s="98"/>
      <c r="T294" s="98"/>
      <c r="U294" s="98"/>
      <c r="V294" s="89">
        <f>SUM(I294:I295)</f>
        <v>20.058</v>
      </c>
      <c r="W294" s="77">
        <f>D294-V294</f>
        <v>-5.58582</v>
      </c>
      <c r="X294" s="78" t="str">
        <f>IF(W294&gt;0,"НЕДОВЫПОЛНЕНИЕ",IF(W294&lt;0,"ПЕРЕРАСХОД"))</f>
        <v>ПЕРЕРАСХОД</v>
      </c>
    </row>
    <row r="295" spans="1:24" s="79" customFormat="1" ht="12" customHeight="1">
      <c r="A295" s="65"/>
      <c r="B295" s="80"/>
      <c r="C295" s="67"/>
      <c r="D295" s="68"/>
      <c r="E295" s="96" t="s">
        <v>391</v>
      </c>
      <c r="F295" s="96" t="s">
        <v>107</v>
      </c>
      <c r="G295" s="157">
        <v>10.2</v>
      </c>
      <c r="H295" s="96">
        <v>890</v>
      </c>
      <c r="I295" s="98">
        <v>9.078</v>
      </c>
      <c r="J295" s="71"/>
      <c r="K295" s="98"/>
      <c r="L295" s="98"/>
      <c r="M295" s="98"/>
      <c r="N295" s="100"/>
      <c r="O295" s="100"/>
      <c r="P295" s="99">
        <f>I295</f>
        <v>9.078</v>
      </c>
      <c r="Q295" s="100"/>
      <c r="R295" s="100"/>
      <c r="S295" s="98"/>
      <c r="T295" s="98"/>
      <c r="U295" s="98"/>
      <c r="V295" s="89"/>
      <c r="W295" s="77"/>
      <c r="X295" s="90"/>
    </row>
    <row r="296" spans="1:24" s="79" customFormat="1" ht="12" customHeight="1">
      <c r="A296" s="65"/>
      <c r="B296" s="80"/>
      <c r="C296" s="67"/>
      <c r="D296" s="68"/>
      <c r="E296" s="96" t="s">
        <v>392</v>
      </c>
      <c r="F296" s="96"/>
      <c r="G296" s="157">
        <v>1</v>
      </c>
      <c r="H296" s="96"/>
      <c r="I296" s="98"/>
      <c r="J296" s="71"/>
      <c r="K296" s="98"/>
      <c r="L296" s="98"/>
      <c r="M296" s="98"/>
      <c r="N296" s="100"/>
      <c r="O296" s="100"/>
      <c r="P296" s="99"/>
      <c r="Q296" s="100"/>
      <c r="R296" s="100"/>
      <c r="S296" s="98"/>
      <c r="T296" s="98"/>
      <c r="U296" s="98"/>
      <c r="V296" s="89"/>
      <c r="W296" s="77"/>
      <c r="X296" s="90"/>
    </row>
    <row r="297" spans="1:24" s="79" customFormat="1" ht="12" customHeight="1">
      <c r="A297" s="65">
        <v>10</v>
      </c>
      <c r="B297" s="66" t="s">
        <v>393</v>
      </c>
      <c r="C297" s="67">
        <v>651.5000000000001</v>
      </c>
      <c r="D297" s="68">
        <f>(C297*1.85*12)/1000</f>
        <v>14.463300000000002</v>
      </c>
      <c r="E297" s="96" t="s">
        <v>394</v>
      </c>
      <c r="F297" s="96" t="s">
        <v>139</v>
      </c>
      <c r="G297" s="96">
        <v>1</v>
      </c>
      <c r="H297" s="96">
        <v>25000</v>
      </c>
      <c r="I297" s="98">
        <v>25</v>
      </c>
      <c r="J297" s="71"/>
      <c r="K297" s="98"/>
      <c r="L297" s="98"/>
      <c r="M297" s="98"/>
      <c r="N297" s="100"/>
      <c r="O297" s="100"/>
      <c r="P297" s="100"/>
      <c r="Q297" s="99">
        <f>I297</f>
        <v>25</v>
      </c>
      <c r="R297" s="100"/>
      <c r="S297" s="98"/>
      <c r="T297" s="98"/>
      <c r="U297" s="98"/>
      <c r="V297" s="89">
        <f>SUM(I297:I297)</f>
        <v>25</v>
      </c>
      <c r="W297" s="77">
        <f>D297-V297</f>
        <v>-10.536699999999998</v>
      </c>
      <c r="X297" s="78" t="str">
        <f>IF(W297&gt;0,"НЕДОВЫПОЛНЕНИЕ",IF(W297&lt;0,"ПЕРЕРАСХОД"))</f>
        <v>ПЕРЕРАСХОД</v>
      </c>
    </row>
    <row r="298" spans="1:24" s="79" customFormat="1" ht="12" customHeight="1">
      <c r="A298" s="65"/>
      <c r="B298" s="104"/>
      <c r="C298" s="67"/>
      <c r="D298" s="68"/>
      <c r="E298" s="96" t="s">
        <v>392</v>
      </c>
      <c r="F298" s="96"/>
      <c r="G298" s="157">
        <v>1</v>
      </c>
      <c r="H298" s="96"/>
      <c r="I298" s="98"/>
      <c r="J298" s="71"/>
      <c r="K298" s="98"/>
      <c r="L298" s="98"/>
      <c r="M298" s="98"/>
      <c r="N298" s="100"/>
      <c r="O298" s="100"/>
      <c r="P298" s="100"/>
      <c r="Q298" s="99"/>
      <c r="R298" s="100"/>
      <c r="S298" s="98"/>
      <c r="T298" s="98"/>
      <c r="U298" s="98"/>
      <c r="V298" s="89"/>
      <c r="W298" s="77"/>
      <c r="X298" s="78"/>
    </row>
    <row r="299" spans="1:24" s="79" customFormat="1" ht="12" customHeight="1">
      <c r="A299" s="65">
        <v>11</v>
      </c>
      <c r="B299" s="66" t="s">
        <v>395</v>
      </c>
      <c r="C299" s="67">
        <v>922.6999999999999</v>
      </c>
      <c r="D299" s="68">
        <f>(C299*1.85*12)/1000</f>
        <v>20.483939999999997</v>
      </c>
      <c r="E299" s="107" t="s">
        <v>396</v>
      </c>
      <c r="F299" s="107" t="s">
        <v>385</v>
      </c>
      <c r="G299" s="107">
        <v>12</v>
      </c>
      <c r="H299" s="107">
        <v>1830</v>
      </c>
      <c r="I299" s="98">
        <v>21.96</v>
      </c>
      <c r="J299" s="71"/>
      <c r="K299" s="98"/>
      <c r="L299" s="98"/>
      <c r="M299" s="98"/>
      <c r="N299" s="100"/>
      <c r="O299" s="100"/>
      <c r="P299" s="99">
        <f>I299</f>
        <v>21.96</v>
      </c>
      <c r="Q299" s="100"/>
      <c r="R299" s="100"/>
      <c r="S299" s="98"/>
      <c r="T299" s="98"/>
      <c r="U299" s="98"/>
      <c r="V299" s="89">
        <f>SUM(I299:I300)</f>
        <v>36.36</v>
      </c>
      <c r="W299" s="77">
        <f>D299-V299</f>
        <v>-15.876060000000003</v>
      </c>
      <c r="X299" s="78" t="str">
        <f>IF(W299&gt;0,"НЕДОВЫПОЛНЕНИЕ",IF(W299&lt;0,"ПЕРЕРАСХОД"))</f>
        <v>ПЕРЕРАСХОД</v>
      </c>
    </row>
    <row r="300" spans="1:24" s="79" customFormat="1" ht="12" customHeight="1">
      <c r="A300" s="65"/>
      <c r="B300" s="80"/>
      <c r="C300" s="67"/>
      <c r="D300" s="68"/>
      <c r="E300" s="107" t="s">
        <v>397</v>
      </c>
      <c r="F300" s="96" t="s">
        <v>253</v>
      </c>
      <c r="G300" s="107">
        <v>12</v>
      </c>
      <c r="H300" s="107">
        <v>1200</v>
      </c>
      <c r="I300" s="98">
        <v>14.4</v>
      </c>
      <c r="J300" s="71"/>
      <c r="K300" s="98"/>
      <c r="L300" s="98"/>
      <c r="M300" s="95"/>
      <c r="N300" s="100"/>
      <c r="O300" s="99">
        <f>I300</f>
        <v>14.4</v>
      </c>
      <c r="P300" s="100"/>
      <c r="Q300" s="100"/>
      <c r="R300" s="100"/>
      <c r="S300" s="98"/>
      <c r="T300" s="98"/>
      <c r="U300" s="98"/>
      <c r="V300" s="89"/>
      <c r="W300" s="77"/>
      <c r="X300" s="90"/>
    </row>
    <row r="301" spans="1:24" s="79" customFormat="1" ht="12" customHeight="1">
      <c r="A301" s="65">
        <v>12</v>
      </c>
      <c r="B301" s="66" t="s">
        <v>398</v>
      </c>
      <c r="C301" s="67">
        <v>658.0999999999999</v>
      </c>
      <c r="D301" s="68">
        <f>(C301*1.85*12)/1000</f>
        <v>14.60982</v>
      </c>
      <c r="E301" s="96" t="s">
        <v>399</v>
      </c>
      <c r="F301" s="96" t="s">
        <v>105</v>
      </c>
      <c r="G301" s="96">
        <v>30</v>
      </c>
      <c r="H301" s="96">
        <v>750</v>
      </c>
      <c r="I301" s="98">
        <v>22.5</v>
      </c>
      <c r="J301" s="71"/>
      <c r="K301" s="98"/>
      <c r="L301" s="98"/>
      <c r="M301" s="99">
        <f>I301</f>
        <v>22.5</v>
      </c>
      <c r="N301" s="100"/>
      <c r="O301" s="100"/>
      <c r="P301" s="100"/>
      <c r="Q301" s="100"/>
      <c r="R301" s="100"/>
      <c r="S301" s="100"/>
      <c r="T301" s="98"/>
      <c r="U301" s="98"/>
      <c r="V301" s="89">
        <f>SUM(I301:I301)</f>
        <v>22.5</v>
      </c>
      <c r="W301" s="77">
        <f>D301-V301</f>
        <v>-7.890180000000001</v>
      </c>
      <c r="X301" s="78" t="str">
        <f>IF(W301&gt;0,"НЕДОВЫПОЛНЕНИЕ",IF(W301&lt;0,"ПЕРЕРАСХОД"))</f>
        <v>ПЕРЕРАСХОД</v>
      </c>
    </row>
    <row r="302" spans="1:24" s="79" customFormat="1" ht="12" customHeight="1">
      <c r="A302" s="65"/>
      <c r="B302" s="104"/>
      <c r="C302" s="67"/>
      <c r="D302" s="68"/>
      <c r="E302" s="96" t="s">
        <v>392</v>
      </c>
      <c r="F302" s="96"/>
      <c r="G302" s="157">
        <v>1</v>
      </c>
      <c r="H302" s="96"/>
      <c r="I302" s="98"/>
      <c r="J302" s="71"/>
      <c r="K302" s="98"/>
      <c r="L302" s="98"/>
      <c r="M302" s="95"/>
      <c r="N302" s="100"/>
      <c r="O302" s="100"/>
      <c r="P302" s="99"/>
      <c r="Q302" s="100"/>
      <c r="R302" s="100"/>
      <c r="S302" s="98"/>
      <c r="T302" s="98"/>
      <c r="U302" s="98"/>
      <c r="V302" s="89"/>
      <c r="W302" s="77"/>
      <c r="X302" s="78"/>
    </row>
    <row r="303" spans="1:24" s="79" customFormat="1" ht="12" customHeight="1">
      <c r="A303" s="65"/>
      <c r="B303" s="80"/>
      <c r="C303" s="67"/>
      <c r="D303" s="68"/>
      <c r="E303" s="96" t="s">
        <v>400</v>
      </c>
      <c r="F303" s="96" t="s">
        <v>139</v>
      </c>
      <c r="G303" s="96">
        <v>1</v>
      </c>
      <c r="H303" s="96">
        <v>32000</v>
      </c>
      <c r="I303" s="98">
        <v>32</v>
      </c>
      <c r="J303" s="71"/>
      <c r="K303" s="98"/>
      <c r="L303" s="98"/>
      <c r="M303" s="98"/>
      <c r="N303" s="100"/>
      <c r="O303" s="99">
        <f>I303</f>
        <v>32</v>
      </c>
      <c r="P303" s="100"/>
      <c r="Q303" s="100"/>
      <c r="R303" s="100"/>
      <c r="S303" s="98"/>
      <c r="T303" s="98"/>
      <c r="U303" s="98"/>
      <c r="V303" s="89">
        <f>SUM(I303)</f>
        <v>32</v>
      </c>
      <c r="W303" s="77">
        <f>D303-V303</f>
        <v>-32</v>
      </c>
      <c r="X303" s="78" t="str">
        <f>IF(W303&gt;0,"НЕДОВЫПОЛНЕНИЕ",IF(W303&lt;0,"ПЕРЕРАСХОД"))</f>
        <v>ПЕРЕРАСХОД</v>
      </c>
    </row>
    <row r="304" spans="1:24" s="79" customFormat="1" ht="12" customHeight="1">
      <c r="A304" s="65">
        <v>14</v>
      </c>
      <c r="B304" s="132" t="s">
        <v>401</v>
      </c>
      <c r="C304" s="67">
        <v>657.2</v>
      </c>
      <c r="D304" s="68">
        <f>(C304*1.85*12)/1000</f>
        <v>14.589840000000002</v>
      </c>
      <c r="E304" s="96" t="s">
        <v>402</v>
      </c>
      <c r="F304" s="96" t="s">
        <v>107</v>
      </c>
      <c r="G304" s="96">
        <v>4.8</v>
      </c>
      <c r="H304" s="96">
        <v>970</v>
      </c>
      <c r="I304" s="98">
        <v>4.656</v>
      </c>
      <c r="J304" s="71"/>
      <c r="K304" s="98"/>
      <c r="L304" s="98"/>
      <c r="M304" s="98"/>
      <c r="N304" s="100"/>
      <c r="O304" s="99">
        <f>I304</f>
        <v>4.656</v>
      </c>
      <c r="P304" s="100"/>
      <c r="Q304" s="100"/>
      <c r="R304" s="100"/>
      <c r="S304" s="98"/>
      <c r="T304" s="98"/>
      <c r="U304" s="98"/>
      <c r="V304" s="89">
        <f>SUM(I304)</f>
        <v>4.656</v>
      </c>
      <c r="W304" s="77">
        <f>D304-V304</f>
        <v>9.933840000000004</v>
      </c>
      <c r="X304" s="78" t="str">
        <f>IF(W304&gt;0,"НЕДОВЫПОЛНЕНИЕ",IF(W304&lt;0,"ПЕРЕРАСХОД"))</f>
        <v>НЕДОВЫПОЛНЕНИЕ</v>
      </c>
    </row>
    <row r="305" spans="1:24" s="79" customFormat="1" ht="12" customHeight="1">
      <c r="A305" s="65">
        <v>15</v>
      </c>
      <c r="B305" s="66" t="s">
        <v>403</v>
      </c>
      <c r="C305" s="67">
        <v>941.2</v>
      </c>
      <c r="D305" s="68">
        <f>(C305*1.85*12)/1000</f>
        <v>20.894640000000003</v>
      </c>
      <c r="E305" s="105" t="s">
        <v>404</v>
      </c>
      <c r="F305" s="105" t="s">
        <v>105</v>
      </c>
      <c r="G305" s="105">
        <v>1</v>
      </c>
      <c r="H305" s="105">
        <v>900</v>
      </c>
      <c r="I305" s="98">
        <v>0.9</v>
      </c>
      <c r="J305" s="71"/>
      <c r="K305" s="98"/>
      <c r="L305" s="98"/>
      <c r="M305" s="98"/>
      <c r="N305" s="100"/>
      <c r="O305" s="100"/>
      <c r="P305" s="99">
        <f>I305</f>
        <v>0.9</v>
      </c>
      <c r="Q305" s="100"/>
      <c r="R305" s="100"/>
      <c r="S305" s="98"/>
      <c r="T305" s="98"/>
      <c r="U305" s="98"/>
      <c r="V305" s="89">
        <f>SUM(I305:I307)</f>
        <v>22.568</v>
      </c>
      <c r="W305" s="77">
        <f>D305-V305</f>
        <v>-1.6733599999999988</v>
      </c>
      <c r="X305" s="78" t="str">
        <f>IF(W305&gt;0,"НЕДОВЫПОЛНЕНИЕ",IF(W305&lt;0,"ПЕРЕРАСХОД"))</f>
        <v>ПЕРЕРАСХОД</v>
      </c>
    </row>
    <row r="306" spans="1:24" s="79" customFormat="1" ht="12" customHeight="1">
      <c r="A306" s="65"/>
      <c r="B306" s="80"/>
      <c r="C306" s="67"/>
      <c r="D306" s="68"/>
      <c r="E306" s="105" t="s">
        <v>405</v>
      </c>
      <c r="F306" s="105" t="s">
        <v>99</v>
      </c>
      <c r="G306" s="105">
        <v>1</v>
      </c>
      <c r="H306" s="105">
        <v>4.1</v>
      </c>
      <c r="I306" s="98">
        <v>4.1</v>
      </c>
      <c r="J306" s="71"/>
      <c r="K306" s="98"/>
      <c r="L306" s="98"/>
      <c r="M306" s="98"/>
      <c r="N306" s="100"/>
      <c r="O306" s="100"/>
      <c r="P306" s="100"/>
      <c r="Q306" s="100"/>
      <c r="R306" s="100"/>
      <c r="S306" s="98"/>
      <c r="T306" s="98"/>
      <c r="U306" s="99">
        <v>4.1</v>
      </c>
      <c r="V306" s="89"/>
      <c r="W306" s="77"/>
      <c r="X306" s="78"/>
    </row>
    <row r="307" spans="1:24" s="79" customFormat="1" ht="12" customHeight="1">
      <c r="A307" s="65"/>
      <c r="B307" s="80"/>
      <c r="C307" s="67"/>
      <c r="D307" s="68"/>
      <c r="E307" s="107" t="s">
        <v>406</v>
      </c>
      <c r="F307" s="107" t="s">
        <v>407</v>
      </c>
      <c r="G307" s="107">
        <v>97.6</v>
      </c>
      <c r="H307" s="107">
        <v>180</v>
      </c>
      <c r="I307" s="98">
        <v>17.568</v>
      </c>
      <c r="J307" s="71"/>
      <c r="K307" s="98"/>
      <c r="L307" s="98"/>
      <c r="M307" s="98"/>
      <c r="N307" s="100"/>
      <c r="O307" s="99">
        <f>I307</f>
        <v>17.568</v>
      </c>
      <c r="P307" s="100"/>
      <c r="Q307" s="100"/>
      <c r="R307" s="100"/>
      <c r="S307" s="98"/>
      <c r="T307" s="95"/>
      <c r="U307" s="98"/>
      <c r="V307" s="89"/>
      <c r="W307" s="77"/>
      <c r="X307" s="90"/>
    </row>
    <row r="308" spans="1:24" s="79" customFormat="1" ht="12" customHeight="1">
      <c r="A308" s="65">
        <v>16</v>
      </c>
      <c r="B308" s="132" t="s">
        <v>408</v>
      </c>
      <c r="C308" s="67">
        <v>626.6</v>
      </c>
      <c r="D308" s="68">
        <f>(C308*1.85*12)/1000</f>
        <v>13.91052</v>
      </c>
      <c r="E308" s="96" t="s">
        <v>402</v>
      </c>
      <c r="F308" s="96" t="s">
        <v>107</v>
      </c>
      <c r="G308" s="96">
        <v>4.8</v>
      </c>
      <c r="H308" s="96">
        <v>970</v>
      </c>
      <c r="I308" s="98">
        <v>4.656</v>
      </c>
      <c r="J308" s="71"/>
      <c r="K308" s="98"/>
      <c r="L308" s="98"/>
      <c r="M308" s="98"/>
      <c r="N308" s="100"/>
      <c r="O308" s="100"/>
      <c r="P308" s="100"/>
      <c r="Q308" s="99">
        <f>I308</f>
        <v>4.656</v>
      </c>
      <c r="R308" s="100"/>
      <c r="S308" s="98"/>
      <c r="T308" s="98"/>
      <c r="U308" s="98"/>
      <c r="V308" s="89">
        <f>SUM(I308)</f>
        <v>4.656</v>
      </c>
      <c r="W308" s="77">
        <f>D308-V308</f>
        <v>9.25452</v>
      </c>
      <c r="X308" s="78" t="str">
        <f>IF(W308&gt;0,"НЕДОВЫПОЛНЕНИЕ",IF(W308&lt;0,"ПЕРЕРАСХОД"))</f>
        <v>НЕДОВЫПОЛНЕНИЕ</v>
      </c>
    </row>
    <row r="309" spans="1:24" s="79" customFormat="1" ht="12" customHeight="1">
      <c r="A309" s="65"/>
      <c r="B309" s="136"/>
      <c r="C309" s="67"/>
      <c r="D309" s="68"/>
      <c r="E309" s="96" t="s">
        <v>392</v>
      </c>
      <c r="F309" s="96"/>
      <c r="G309" s="157">
        <v>1</v>
      </c>
      <c r="H309" s="96"/>
      <c r="I309" s="98"/>
      <c r="J309" s="71"/>
      <c r="K309" s="98"/>
      <c r="L309" s="98"/>
      <c r="M309" s="98"/>
      <c r="N309" s="100"/>
      <c r="O309" s="100"/>
      <c r="P309" s="100"/>
      <c r="Q309" s="99"/>
      <c r="R309" s="100"/>
      <c r="S309" s="98"/>
      <c r="T309" s="98"/>
      <c r="U309" s="98"/>
      <c r="V309" s="89"/>
      <c r="W309" s="77"/>
      <c r="X309" s="78"/>
    </row>
    <row r="310" spans="1:24" s="79" customFormat="1" ht="12" customHeight="1">
      <c r="A310" s="65"/>
      <c r="B310" s="136"/>
      <c r="C310" s="67"/>
      <c r="D310" s="68"/>
      <c r="E310" s="96" t="s">
        <v>409</v>
      </c>
      <c r="F310" s="96"/>
      <c r="G310" s="157">
        <v>1</v>
      </c>
      <c r="H310" s="96"/>
      <c r="I310" s="98"/>
      <c r="J310" s="71"/>
      <c r="K310" s="98"/>
      <c r="L310" s="98"/>
      <c r="M310" s="98"/>
      <c r="N310" s="100"/>
      <c r="O310" s="100"/>
      <c r="P310" s="100"/>
      <c r="Q310" s="99"/>
      <c r="R310" s="100"/>
      <c r="S310" s="98"/>
      <c r="T310" s="98"/>
      <c r="U310" s="98"/>
      <c r="V310" s="89"/>
      <c r="W310" s="77"/>
      <c r="X310" s="78"/>
    </row>
    <row r="311" spans="1:24" s="79" customFormat="1" ht="12" customHeight="1">
      <c r="A311" s="65">
        <v>17</v>
      </c>
      <c r="B311" s="66" t="s">
        <v>410</v>
      </c>
      <c r="C311" s="67">
        <v>1625.02</v>
      </c>
      <c r="D311" s="68">
        <f>(C311*1.85*12)/1000</f>
        <v>36.075444000000005</v>
      </c>
      <c r="E311" s="96" t="s">
        <v>411</v>
      </c>
      <c r="F311" s="96" t="s">
        <v>107</v>
      </c>
      <c r="G311" s="96">
        <v>11</v>
      </c>
      <c r="H311" s="96">
        <v>1700</v>
      </c>
      <c r="I311" s="98">
        <v>18.7</v>
      </c>
      <c r="J311" s="71"/>
      <c r="K311" s="98"/>
      <c r="L311" s="98"/>
      <c r="M311" s="98"/>
      <c r="N311" s="100"/>
      <c r="O311" s="100"/>
      <c r="P311" s="99">
        <f>I311</f>
        <v>18.7</v>
      </c>
      <c r="Q311" s="100"/>
      <c r="R311" s="100"/>
      <c r="S311" s="98"/>
      <c r="T311" s="98"/>
      <c r="U311" s="98"/>
      <c r="V311" s="89">
        <f>SUM(I311:I314)</f>
        <v>84.21600000000001</v>
      </c>
      <c r="W311" s="77">
        <f>D311-V311</f>
        <v>-48.140556000000004</v>
      </c>
      <c r="X311" s="78" t="str">
        <f>IF(W311&gt;0,"НЕДОВЫПОЛНЕНИЕ",IF(W311&lt;0,"ПЕРЕРАСХОД"))</f>
        <v>ПЕРЕРАСХОД</v>
      </c>
    </row>
    <row r="312" spans="1:24" s="79" customFormat="1" ht="12" customHeight="1">
      <c r="A312" s="65"/>
      <c r="B312" s="80"/>
      <c r="C312" s="67"/>
      <c r="D312" s="68"/>
      <c r="E312" s="96" t="s">
        <v>412</v>
      </c>
      <c r="F312" s="96" t="s">
        <v>139</v>
      </c>
      <c r="G312" s="96">
        <v>1</v>
      </c>
      <c r="H312" s="96">
        <v>32000</v>
      </c>
      <c r="I312" s="98">
        <v>32</v>
      </c>
      <c r="J312" s="71"/>
      <c r="K312" s="98"/>
      <c r="L312" s="98"/>
      <c r="M312" s="98"/>
      <c r="N312" s="100"/>
      <c r="O312" s="99">
        <f>I312</f>
        <v>32</v>
      </c>
      <c r="P312" s="100"/>
      <c r="Q312" s="100"/>
      <c r="R312" s="100"/>
      <c r="S312" s="98"/>
      <c r="T312" s="98"/>
      <c r="U312" s="98"/>
      <c r="V312" s="89"/>
      <c r="W312" s="77"/>
      <c r="X312" s="90"/>
    </row>
    <row r="313" spans="1:24" s="79" customFormat="1" ht="12" customHeight="1">
      <c r="A313" s="65"/>
      <c r="B313" s="80"/>
      <c r="C313" s="67"/>
      <c r="D313" s="68"/>
      <c r="E313" s="105" t="s">
        <v>413</v>
      </c>
      <c r="F313" s="105" t="s">
        <v>292</v>
      </c>
      <c r="G313" s="105">
        <v>6</v>
      </c>
      <c r="H313" s="105">
        <v>420</v>
      </c>
      <c r="I313" s="98">
        <v>2.52</v>
      </c>
      <c r="J313" s="71"/>
      <c r="K313" s="98"/>
      <c r="L313" s="98"/>
      <c r="M313" s="98"/>
      <c r="N313" s="100"/>
      <c r="O313" s="100"/>
      <c r="P313" s="99">
        <f>I313</f>
        <v>2.52</v>
      </c>
      <c r="Q313" s="100"/>
      <c r="R313" s="100"/>
      <c r="S313" s="98"/>
      <c r="T313" s="98"/>
      <c r="U313" s="98"/>
      <c r="V313" s="89"/>
      <c r="W313" s="77"/>
      <c r="X313" s="90"/>
    </row>
    <row r="314" spans="1:24" s="79" customFormat="1" ht="12" customHeight="1">
      <c r="A314" s="65"/>
      <c r="B314" s="80"/>
      <c r="C314" s="67"/>
      <c r="D314" s="68"/>
      <c r="E314" s="96" t="s">
        <v>414</v>
      </c>
      <c r="F314" s="107" t="s">
        <v>407</v>
      </c>
      <c r="G314" s="96">
        <v>172.2</v>
      </c>
      <c r="H314" s="96">
        <v>180</v>
      </c>
      <c r="I314" s="98">
        <v>30.996</v>
      </c>
      <c r="J314" s="71"/>
      <c r="K314" s="98"/>
      <c r="L314" s="98"/>
      <c r="M314" s="98"/>
      <c r="N314" s="100"/>
      <c r="O314" s="100"/>
      <c r="P314" s="100"/>
      <c r="Q314" s="100"/>
      <c r="R314" s="100"/>
      <c r="S314" s="99">
        <f>I314</f>
        <v>30.996</v>
      </c>
      <c r="T314" s="98"/>
      <c r="U314" s="98"/>
      <c r="V314" s="89"/>
      <c r="W314" s="77"/>
      <c r="X314" s="90"/>
    </row>
    <row r="315" spans="1:24" s="79" customFormat="1" ht="12" customHeight="1">
      <c r="A315" s="65"/>
      <c r="B315" s="80"/>
      <c r="C315" s="67"/>
      <c r="D315" s="68"/>
      <c r="E315" s="96" t="s">
        <v>415</v>
      </c>
      <c r="F315" s="107"/>
      <c r="G315" s="96">
        <v>2</v>
      </c>
      <c r="H315" s="96"/>
      <c r="I315" s="98"/>
      <c r="J315" s="71"/>
      <c r="K315" s="98"/>
      <c r="L315" s="98"/>
      <c r="M315" s="98"/>
      <c r="N315" s="100"/>
      <c r="O315" s="100"/>
      <c r="P315" s="100"/>
      <c r="Q315" s="99"/>
      <c r="R315" s="100"/>
      <c r="S315" s="95"/>
      <c r="T315" s="98"/>
      <c r="U315" s="98"/>
      <c r="V315" s="89"/>
      <c r="W315" s="77"/>
      <c r="X315" s="90"/>
    </row>
    <row r="316" spans="1:24" s="79" customFormat="1" ht="12" customHeight="1">
      <c r="A316" s="65">
        <v>19</v>
      </c>
      <c r="B316" s="66" t="s">
        <v>416</v>
      </c>
      <c r="C316" s="67">
        <v>1429.8</v>
      </c>
      <c r="D316" s="68">
        <f>(C316*1.85*12)/1000</f>
        <v>31.74156</v>
      </c>
      <c r="E316" s="96" t="s">
        <v>417</v>
      </c>
      <c r="F316" s="96" t="s">
        <v>253</v>
      </c>
      <c r="G316" s="96">
        <v>20</v>
      </c>
      <c r="H316" s="96">
        <v>1200</v>
      </c>
      <c r="I316" s="98">
        <v>24</v>
      </c>
      <c r="J316" s="71"/>
      <c r="K316" s="98"/>
      <c r="L316" s="98"/>
      <c r="M316" s="95"/>
      <c r="N316" s="100"/>
      <c r="O316" s="100"/>
      <c r="P316" s="99">
        <f>I316</f>
        <v>24</v>
      </c>
      <c r="Q316" s="100"/>
      <c r="R316" s="100"/>
      <c r="S316" s="98"/>
      <c r="T316" s="98"/>
      <c r="U316" s="98"/>
      <c r="V316" s="89">
        <f>SUM(I316:I318)</f>
        <v>53.28</v>
      </c>
      <c r="W316" s="77">
        <f>D316-V316</f>
        <v>-21.53844</v>
      </c>
      <c r="X316" s="78" t="str">
        <f>IF(W316&gt;0,"НЕДОВЫПОЛНЕНИЕ",IF(W316&lt;0,"ПЕРЕРАСХОД"))</f>
        <v>ПЕРЕРАСХОД</v>
      </c>
    </row>
    <row r="317" spans="1:24" s="79" customFormat="1" ht="12" customHeight="1">
      <c r="A317" s="65"/>
      <c r="B317" s="104"/>
      <c r="C317" s="67"/>
      <c r="D317" s="68"/>
      <c r="E317" s="96" t="s">
        <v>392</v>
      </c>
      <c r="F317" s="96"/>
      <c r="G317" s="157">
        <v>1</v>
      </c>
      <c r="H317" s="96"/>
      <c r="I317" s="98"/>
      <c r="J317" s="71"/>
      <c r="K317" s="98"/>
      <c r="L317" s="98"/>
      <c r="M317" s="95"/>
      <c r="N317" s="100"/>
      <c r="O317" s="100"/>
      <c r="P317" s="99"/>
      <c r="Q317" s="100"/>
      <c r="R317" s="100"/>
      <c r="S317" s="98"/>
      <c r="T317" s="98"/>
      <c r="U317" s="98"/>
      <c r="V317" s="89"/>
      <c r="W317" s="77"/>
      <c r="X317" s="78"/>
    </row>
    <row r="318" spans="1:24" s="79" customFormat="1" ht="12" customHeight="1">
      <c r="A318" s="65"/>
      <c r="B318" s="80"/>
      <c r="C318" s="67"/>
      <c r="D318" s="68"/>
      <c r="E318" s="96" t="s">
        <v>418</v>
      </c>
      <c r="F318" s="96" t="s">
        <v>385</v>
      </c>
      <c r="G318" s="96">
        <v>16</v>
      </c>
      <c r="H318" s="96">
        <v>1830</v>
      </c>
      <c r="I318" s="98">
        <v>29.28</v>
      </c>
      <c r="J318" s="71"/>
      <c r="K318" s="98"/>
      <c r="L318" s="98"/>
      <c r="M318" s="98"/>
      <c r="N318" s="100"/>
      <c r="O318" s="99">
        <f>I318</f>
        <v>29.28</v>
      </c>
      <c r="P318" s="100"/>
      <c r="Q318" s="100"/>
      <c r="R318" s="100"/>
      <c r="S318" s="98"/>
      <c r="T318" s="98"/>
      <c r="U318" s="98"/>
      <c r="V318" s="89"/>
      <c r="W318" s="77"/>
      <c r="X318" s="90"/>
    </row>
    <row r="319" spans="1:24" s="79" customFormat="1" ht="12" customHeight="1">
      <c r="A319" s="65">
        <v>13</v>
      </c>
      <c r="B319" s="132" t="s">
        <v>419</v>
      </c>
      <c r="C319" s="67">
        <v>933.9900000000001</v>
      </c>
      <c r="D319" s="68">
        <f>(C319*1.85*12)/1000</f>
        <v>20.734578000000006</v>
      </c>
      <c r="E319" s="105" t="s">
        <v>420</v>
      </c>
      <c r="F319" s="105" t="s">
        <v>107</v>
      </c>
      <c r="G319" s="105">
        <v>5</v>
      </c>
      <c r="H319" s="105">
        <v>760</v>
      </c>
      <c r="I319" s="98">
        <v>3.8</v>
      </c>
      <c r="J319" s="71"/>
      <c r="K319" s="98"/>
      <c r="L319" s="98"/>
      <c r="M319" s="158"/>
      <c r="N319" s="159"/>
      <c r="O319" s="159"/>
      <c r="P319" s="99">
        <f>I319</f>
        <v>3.8</v>
      </c>
      <c r="Q319" s="159"/>
      <c r="R319" s="159"/>
      <c r="S319" s="158"/>
      <c r="T319" s="158"/>
      <c r="U319" s="158"/>
      <c r="V319" s="89">
        <f>SUM(I319:I321)</f>
        <v>17.240000000000002</v>
      </c>
      <c r="W319" s="77">
        <f>D319-V319</f>
        <v>3.494578000000004</v>
      </c>
      <c r="X319" s="78" t="str">
        <f>IF(W319&gt;0,"НЕДОВЫПОЛНЕНИЕ",IF(W319&lt;0,"ПЕРЕРАСХОД"))</f>
        <v>НЕДОВЫПОЛНЕНИЕ</v>
      </c>
    </row>
    <row r="320" spans="1:24" s="79" customFormat="1" ht="12" customHeight="1">
      <c r="A320" s="65"/>
      <c r="B320" s="80"/>
      <c r="C320" s="67"/>
      <c r="D320" s="68"/>
      <c r="E320" s="96" t="s">
        <v>421</v>
      </c>
      <c r="F320" s="107" t="s">
        <v>407</v>
      </c>
      <c r="G320" s="96">
        <v>62</v>
      </c>
      <c r="H320" s="96">
        <v>180</v>
      </c>
      <c r="I320" s="98">
        <v>11.16</v>
      </c>
      <c r="J320" s="71"/>
      <c r="K320" s="98"/>
      <c r="L320" s="98"/>
      <c r="M320" s="98"/>
      <c r="N320" s="100"/>
      <c r="O320" s="100"/>
      <c r="P320" s="100"/>
      <c r="Q320" s="100"/>
      <c r="R320" s="100"/>
      <c r="S320" s="98"/>
      <c r="T320" s="98"/>
      <c r="U320" s="99">
        <f>I320</f>
        <v>11.16</v>
      </c>
      <c r="V320" s="89"/>
      <c r="W320" s="77"/>
      <c r="X320" s="90"/>
    </row>
    <row r="321" spans="1:24" s="79" customFormat="1" ht="12" customHeight="1">
      <c r="A321" s="65"/>
      <c r="B321" s="80"/>
      <c r="C321" s="67"/>
      <c r="D321" s="68"/>
      <c r="E321" s="96" t="s">
        <v>422</v>
      </c>
      <c r="F321" s="96" t="s">
        <v>107</v>
      </c>
      <c r="G321" s="96">
        <v>3</v>
      </c>
      <c r="H321" s="96">
        <v>760</v>
      </c>
      <c r="I321" s="98">
        <v>2.28</v>
      </c>
      <c r="J321" s="71"/>
      <c r="K321" s="98"/>
      <c r="L321" s="98"/>
      <c r="M321" s="98"/>
      <c r="N321" s="100"/>
      <c r="O321" s="100"/>
      <c r="P321" s="100"/>
      <c r="Q321" s="99">
        <f>I321</f>
        <v>2.28</v>
      </c>
      <c r="R321" s="100"/>
      <c r="S321" s="98"/>
      <c r="T321" s="98"/>
      <c r="U321" s="98"/>
      <c r="V321" s="89"/>
      <c r="W321" s="77"/>
      <c r="X321" s="90"/>
    </row>
    <row r="322" spans="1:24" s="79" customFormat="1" ht="12" customHeight="1">
      <c r="A322" s="65">
        <v>21</v>
      </c>
      <c r="B322" s="66" t="s">
        <v>423</v>
      </c>
      <c r="C322" s="67">
        <v>651.1</v>
      </c>
      <c r="D322" s="68">
        <f>(C322*1.85*12)/1000</f>
        <v>14.454420000000002</v>
      </c>
      <c r="E322" s="96" t="s">
        <v>283</v>
      </c>
      <c r="F322" s="96" t="s">
        <v>253</v>
      </c>
      <c r="G322" s="96">
        <v>20</v>
      </c>
      <c r="H322" s="96">
        <v>1200</v>
      </c>
      <c r="I322" s="98">
        <v>24</v>
      </c>
      <c r="J322" s="71"/>
      <c r="K322" s="98"/>
      <c r="L322" s="98"/>
      <c r="M322" s="95"/>
      <c r="N322" s="100"/>
      <c r="O322" s="100"/>
      <c r="P322" s="99">
        <f>I322</f>
        <v>24</v>
      </c>
      <c r="Q322" s="100"/>
      <c r="R322" s="100"/>
      <c r="S322" s="98"/>
      <c r="T322" s="98"/>
      <c r="U322" s="98"/>
      <c r="V322" s="89">
        <f>SUM(I322)</f>
        <v>24</v>
      </c>
      <c r="W322" s="77">
        <f>D322-V322</f>
        <v>-9.545579999999998</v>
      </c>
      <c r="X322" s="78" t="str">
        <f>IF(W322&gt;0,"НЕДОВЫПОЛНЕНИЕ",IF(W322&lt;0,"ПЕРЕРАСХОД"))</f>
        <v>ПЕРЕРАСХОД</v>
      </c>
    </row>
    <row r="323" spans="1:24" s="79" customFormat="1" ht="12" customHeight="1">
      <c r="A323" s="65"/>
      <c r="B323" s="104"/>
      <c r="C323" s="67"/>
      <c r="D323" s="68"/>
      <c r="E323" s="96" t="s">
        <v>424</v>
      </c>
      <c r="F323" s="96"/>
      <c r="G323" s="96">
        <v>4</v>
      </c>
      <c r="H323" s="96"/>
      <c r="I323" s="98"/>
      <c r="J323" s="71"/>
      <c r="K323" s="98"/>
      <c r="L323" s="98"/>
      <c r="M323" s="99"/>
      <c r="N323" s="100"/>
      <c r="O323" s="100"/>
      <c r="P323" s="95"/>
      <c r="Q323" s="100"/>
      <c r="R323" s="100"/>
      <c r="S323" s="98"/>
      <c r="T323" s="98"/>
      <c r="U323" s="98"/>
      <c r="V323" s="89"/>
      <c r="W323" s="77"/>
      <c r="X323" s="78"/>
    </row>
    <row r="324" spans="1:24" s="79" customFormat="1" ht="12" customHeight="1">
      <c r="A324" s="65">
        <v>22</v>
      </c>
      <c r="B324" s="66" t="s">
        <v>425</v>
      </c>
      <c r="C324" s="67">
        <v>3326.7999999999997</v>
      </c>
      <c r="D324" s="68">
        <f>(C324*1.85*12)/1000</f>
        <v>73.85495999999999</v>
      </c>
      <c r="E324" s="96" t="s">
        <v>426</v>
      </c>
      <c r="F324" s="96" t="s">
        <v>145</v>
      </c>
      <c r="G324" s="157">
        <v>2.1</v>
      </c>
      <c r="H324" s="96">
        <v>19000</v>
      </c>
      <c r="I324" s="98">
        <v>39.9</v>
      </c>
      <c r="J324" s="71"/>
      <c r="K324" s="100"/>
      <c r="L324" s="98"/>
      <c r="M324" s="98"/>
      <c r="N324" s="100"/>
      <c r="O324" s="100"/>
      <c r="P324" s="101"/>
      <c r="Q324" s="101"/>
      <c r="R324" s="101"/>
      <c r="S324" s="99">
        <v>39.9</v>
      </c>
      <c r="T324" s="98"/>
      <c r="U324" s="98"/>
      <c r="V324" s="89">
        <f>SUM(I324:I327)</f>
        <v>81.81</v>
      </c>
      <c r="W324" s="77">
        <f>D324-V324</f>
        <v>-7.955040000000011</v>
      </c>
      <c r="X324" s="78" t="str">
        <f>IF(W324&gt;0,"НЕДОВЫПОЛНЕНИЕ",IF(W324&lt;0,"ПЕРЕРАСХОД"))</f>
        <v>ПЕРЕРАСХОД</v>
      </c>
    </row>
    <row r="325" spans="1:24" s="79" customFormat="1" ht="12" customHeight="1">
      <c r="A325" s="65"/>
      <c r="B325" s="80"/>
      <c r="C325" s="67"/>
      <c r="D325" s="68"/>
      <c r="E325" s="96" t="s">
        <v>427</v>
      </c>
      <c r="F325" s="96" t="s">
        <v>105</v>
      </c>
      <c r="G325" s="96">
        <v>12</v>
      </c>
      <c r="H325" s="96">
        <v>1700</v>
      </c>
      <c r="I325" s="98">
        <v>20.4</v>
      </c>
      <c r="J325" s="71"/>
      <c r="K325" s="98"/>
      <c r="L325" s="98"/>
      <c r="M325" s="98"/>
      <c r="N325" s="99">
        <f>I325</f>
        <v>20.4</v>
      </c>
      <c r="O325" s="100"/>
      <c r="P325" s="100"/>
      <c r="Q325" s="100"/>
      <c r="R325" s="100"/>
      <c r="S325" s="98"/>
      <c r="T325" s="98"/>
      <c r="U325" s="98"/>
      <c r="V325" s="89"/>
      <c r="W325" s="77"/>
      <c r="X325" s="90"/>
    </row>
    <row r="326" spans="1:24" s="79" customFormat="1" ht="12" customHeight="1">
      <c r="A326" s="65"/>
      <c r="B326" s="80"/>
      <c r="C326" s="67"/>
      <c r="D326" s="68"/>
      <c r="E326" s="96" t="s">
        <v>428</v>
      </c>
      <c r="F326" s="96" t="s">
        <v>105</v>
      </c>
      <c r="G326" s="96">
        <v>18</v>
      </c>
      <c r="H326" s="96">
        <v>950</v>
      </c>
      <c r="I326" s="98">
        <v>17.1</v>
      </c>
      <c r="J326" s="71"/>
      <c r="K326" s="98"/>
      <c r="L326" s="98"/>
      <c r="M326" s="98"/>
      <c r="N326" s="100"/>
      <c r="O326" s="99">
        <f>I326</f>
        <v>17.1</v>
      </c>
      <c r="P326" s="100"/>
      <c r="Q326" s="100"/>
      <c r="R326" s="100"/>
      <c r="S326" s="98"/>
      <c r="T326" s="98"/>
      <c r="U326" s="98"/>
      <c r="V326" s="89"/>
      <c r="W326" s="77"/>
      <c r="X326" s="90"/>
    </row>
    <row r="327" spans="1:24" s="79" customFormat="1" ht="12" customHeight="1">
      <c r="A327" s="65"/>
      <c r="B327" s="80"/>
      <c r="C327" s="67"/>
      <c r="D327" s="68"/>
      <c r="E327" s="96" t="s">
        <v>429</v>
      </c>
      <c r="F327" s="96" t="s">
        <v>99</v>
      </c>
      <c r="G327" s="96">
        <v>14</v>
      </c>
      <c r="H327" s="96">
        <v>315</v>
      </c>
      <c r="I327" s="98">
        <v>4.41</v>
      </c>
      <c r="J327" s="71"/>
      <c r="K327" s="98"/>
      <c r="L327" s="98"/>
      <c r="M327" s="98"/>
      <c r="N327" s="100"/>
      <c r="O327" s="100"/>
      <c r="P327" s="99">
        <f>I327</f>
        <v>4.41</v>
      </c>
      <c r="Q327" s="100"/>
      <c r="R327" s="100"/>
      <c r="S327" s="98"/>
      <c r="T327" s="98"/>
      <c r="U327" s="98"/>
      <c r="V327" s="89"/>
      <c r="W327" s="77"/>
      <c r="X327" s="90"/>
    </row>
    <row r="328" spans="1:24" s="79" customFormat="1" ht="12" customHeight="1">
      <c r="A328" s="65"/>
      <c r="B328" s="80"/>
      <c r="C328" s="67"/>
      <c r="D328" s="68"/>
      <c r="E328" s="85" t="s">
        <v>279</v>
      </c>
      <c r="F328" s="96"/>
      <c r="G328" s="96">
        <v>12</v>
      </c>
      <c r="H328" s="96"/>
      <c r="I328" s="98"/>
      <c r="J328" s="71"/>
      <c r="K328" s="98"/>
      <c r="L328" s="98"/>
      <c r="M328" s="98"/>
      <c r="N328" s="100"/>
      <c r="O328" s="100"/>
      <c r="P328" s="95"/>
      <c r="Q328" s="99"/>
      <c r="R328" s="100"/>
      <c r="S328" s="98"/>
      <c r="T328" s="98"/>
      <c r="U328" s="98"/>
      <c r="V328" s="89"/>
      <c r="W328" s="77"/>
      <c r="X328" s="90"/>
    </row>
    <row r="329" spans="1:24" s="79" customFormat="1" ht="12" customHeight="1">
      <c r="A329" s="65"/>
      <c r="B329" s="80"/>
      <c r="C329" s="67"/>
      <c r="D329" s="68"/>
      <c r="E329" s="85" t="s">
        <v>375</v>
      </c>
      <c r="F329" s="96"/>
      <c r="G329" s="96">
        <v>12</v>
      </c>
      <c r="H329" s="96"/>
      <c r="I329" s="98"/>
      <c r="J329" s="71"/>
      <c r="K329" s="98"/>
      <c r="L329" s="98"/>
      <c r="M329" s="98"/>
      <c r="N329" s="100"/>
      <c r="O329" s="100"/>
      <c r="P329" s="95"/>
      <c r="Q329" s="99"/>
      <c r="R329" s="100"/>
      <c r="S329" s="98"/>
      <c r="T329" s="98"/>
      <c r="U329" s="98"/>
      <c r="V329" s="89"/>
      <c r="W329" s="77"/>
      <c r="X329" s="90"/>
    </row>
    <row r="330" spans="1:24" s="79" customFormat="1" ht="12" customHeight="1">
      <c r="A330" s="65"/>
      <c r="B330" s="80"/>
      <c r="C330" s="67"/>
      <c r="D330" s="68"/>
      <c r="E330" s="85" t="s">
        <v>365</v>
      </c>
      <c r="F330" s="96"/>
      <c r="G330" s="96">
        <v>24</v>
      </c>
      <c r="H330" s="96"/>
      <c r="I330" s="98"/>
      <c r="J330" s="71"/>
      <c r="K330" s="98"/>
      <c r="L330" s="98"/>
      <c r="M330" s="98"/>
      <c r="N330" s="100"/>
      <c r="O330" s="100"/>
      <c r="P330" s="95"/>
      <c r="Q330" s="99"/>
      <c r="R330" s="100"/>
      <c r="S330" s="98"/>
      <c r="T330" s="98"/>
      <c r="U330" s="98"/>
      <c r="V330" s="89"/>
      <c r="W330" s="77"/>
      <c r="X330" s="90"/>
    </row>
    <row r="331" spans="1:24" s="79" customFormat="1" ht="12" customHeight="1">
      <c r="A331" s="65">
        <v>23</v>
      </c>
      <c r="B331" s="66" t="s">
        <v>430</v>
      </c>
      <c r="C331" s="67">
        <v>3330.5</v>
      </c>
      <c r="D331" s="68">
        <f>(C331*1.85*12)/1000</f>
        <v>73.9371</v>
      </c>
      <c r="E331" s="96" t="s">
        <v>431</v>
      </c>
      <c r="F331" s="96" t="s">
        <v>253</v>
      </c>
      <c r="G331" s="96">
        <v>10</v>
      </c>
      <c r="H331" s="96">
        <v>1200</v>
      </c>
      <c r="I331" s="98">
        <v>12</v>
      </c>
      <c r="J331" s="71"/>
      <c r="K331" s="98"/>
      <c r="L331" s="98"/>
      <c r="M331" s="95"/>
      <c r="N331" s="100"/>
      <c r="O331" s="99">
        <f>I331</f>
        <v>12</v>
      </c>
      <c r="P331" s="100"/>
      <c r="Q331" s="100"/>
      <c r="R331" s="100"/>
      <c r="S331" s="98"/>
      <c r="T331" s="98"/>
      <c r="U331" s="98"/>
      <c r="V331" s="89">
        <f>SUM(I331:I333)</f>
        <v>15.45</v>
      </c>
      <c r="W331" s="77">
        <f>D331-V331</f>
        <v>58.4871</v>
      </c>
      <c r="X331" s="78" t="str">
        <f>IF(W331&gt;0,"НЕДОВЫПОЛНЕНИЕ",IF(W331&lt;0,"ПЕРЕРАСХОД"))</f>
        <v>НЕДОВЫПОЛНЕНИЕ</v>
      </c>
    </row>
    <row r="332" spans="1:24" s="79" customFormat="1" ht="12" customHeight="1">
      <c r="A332" s="65"/>
      <c r="B332" s="80"/>
      <c r="C332" s="67"/>
      <c r="D332" s="68"/>
      <c r="E332" s="96" t="s">
        <v>432</v>
      </c>
      <c r="F332" s="96" t="s">
        <v>99</v>
      </c>
      <c r="G332" s="96">
        <v>3</v>
      </c>
      <c r="H332" s="96">
        <v>1150</v>
      </c>
      <c r="I332" s="98">
        <v>3.45</v>
      </c>
      <c r="J332" s="71"/>
      <c r="K332" s="98"/>
      <c r="L332" s="98"/>
      <c r="M332" s="100"/>
      <c r="N332" s="100"/>
      <c r="O332" s="100"/>
      <c r="P332" s="100"/>
      <c r="Q332" s="100"/>
      <c r="R332" s="99">
        <v>3.45</v>
      </c>
      <c r="S332" s="98"/>
      <c r="T332" s="95"/>
      <c r="U332" s="98"/>
      <c r="V332" s="89"/>
      <c r="W332" s="77"/>
      <c r="X332" s="78"/>
    </row>
    <row r="333" spans="1:24" s="79" customFormat="1" ht="12" customHeight="1">
      <c r="A333" s="65"/>
      <c r="B333" s="80"/>
      <c r="C333" s="67"/>
      <c r="D333" s="68"/>
      <c r="E333" s="96" t="s">
        <v>433</v>
      </c>
      <c r="F333" s="96" t="s">
        <v>99</v>
      </c>
      <c r="G333" s="96">
        <v>12</v>
      </c>
      <c r="H333" s="96">
        <v>1150</v>
      </c>
      <c r="I333" s="98" t="s">
        <v>434</v>
      </c>
      <c r="J333" s="71"/>
      <c r="K333" s="98"/>
      <c r="L333" s="98"/>
      <c r="M333" s="100"/>
      <c r="N333" s="100"/>
      <c r="O333" s="100"/>
      <c r="P333" s="100"/>
      <c r="Q333" s="100"/>
      <c r="R333" s="99">
        <v>13.8</v>
      </c>
      <c r="S333" s="98"/>
      <c r="T333" s="95"/>
      <c r="U333" s="98"/>
      <c r="V333" s="89"/>
      <c r="W333" s="77"/>
      <c r="X333" s="78"/>
    </row>
    <row r="334" spans="1:24" s="79" customFormat="1" ht="12" customHeight="1">
      <c r="A334" s="65"/>
      <c r="B334" s="80"/>
      <c r="C334" s="67"/>
      <c r="D334" s="68"/>
      <c r="E334" s="96" t="s">
        <v>435</v>
      </c>
      <c r="F334" s="96"/>
      <c r="G334" s="96">
        <v>15</v>
      </c>
      <c r="H334" s="96"/>
      <c r="I334" s="98"/>
      <c r="J334" s="71"/>
      <c r="K334" s="98"/>
      <c r="L334" s="98"/>
      <c r="M334" s="100"/>
      <c r="N334" s="100"/>
      <c r="O334" s="100"/>
      <c r="P334" s="100"/>
      <c r="Q334" s="100"/>
      <c r="R334" s="99">
        <f>I334</f>
        <v>0</v>
      </c>
      <c r="S334" s="98"/>
      <c r="T334" s="95"/>
      <c r="U334" s="98"/>
      <c r="V334" s="89"/>
      <c r="W334" s="77"/>
      <c r="X334" s="78"/>
    </row>
    <row r="335" spans="1:24" s="79" customFormat="1" ht="12" customHeight="1">
      <c r="A335" s="65">
        <v>20</v>
      </c>
      <c r="B335" s="66" t="s">
        <v>436</v>
      </c>
      <c r="C335" s="67">
        <v>5263.2</v>
      </c>
      <c r="D335" s="68">
        <f>(C335*1.85*12)/1000</f>
        <v>116.84304</v>
      </c>
      <c r="E335" s="96" t="s">
        <v>437</v>
      </c>
      <c r="F335" s="96" t="s">
        <v>107</v>
      </c>
      <c r="G335" s="96">
        <v>23.6</v>
      </c>
      <c r="H335" s="96">
        <v>4200</v>
      </c>
      <c r="I335" s="158">
        <v>99.12</v>
      </c>
      <c r="J335" s="71"/>
      <c r="K335" s="158"/>
      <c r="L335" s="158"/>
      <c r="M335" s="95"/>
      <c r="N335" s="100"/>
      <c r="O335" s="100"/>
      <c r="P335" s="100"/>
      <c r="Q335" s="100"/>
      <c r="R335" s="99">
        <f>I335</f>
        <v>99.12</v>
      </c>
      <c r="S335" s="98"/>
      <c r="T335" s="98"/>
      <c r="U335" s="98"/>
      <c r="V335" s="89">
        <f>SUM(I335:I337)</f>
        <v>181.43</v>
      </c>
      <c r="W335" s="77">
        <f>D335-V335</f>
        <v>-64.58696</v>
      </c>
      <c r="X335" s="78" t="str">
        <f>IF(W335&gt;0,"НЕДОВЫПОЛНЕНИЕ",IF(W335&lt;0,"ПЕРЕРАСХОД"))</f>
        <v>ПЕРЕРАСХОД</v>
      </c>
    </row>
    <row r="336" spans="1:24" s="79" customFormat="1" ht="12" customHeight="1">
      <c r="A336" s="65"/>
      <c r="B336" s="80"/>
      <c r="C336" s="67"/>
      <c r="D336" s="68"/>
      <c r="E336" s="96" t="s">
        <v>438</v>
      </c>
      <c r="F336" s="96" t="s">
        <v>99</v>
      </c>
      <c r="G336" s="96">
        <v>14</v>
      </c>
      <c r="H336" s="96">
        <v>315</v>
      </c>
      <c r="I336" s="98">
        <v>4.41</v>
      </c>
      <c r="J336" s="71"/>
      <c r="K336" s="98"/>
      <c r="L336" s="98"/>
      <c r="M336" s="98"/>
      <c r="N336" s="100"/>
      <c r="O336" s="100"/>
      <c r="P336" s="100"/>
      <c r="Q336" s="100"/>
      <c r="R336" s="100"/>
      <c r="S336" s="99">
        <v>4.41</v>
      </c>
      <c r="T336" s="98"/>
      <c r="U336" s="98"/>
      <c r="V336" s="89"/>
      <c r="W336" s="77"/>
      <c r="X336" s="90"/>
    </row>
    <row r="337" spans="1:24" s="79" customFormat="1" ht="12" customHeight="1">
      <c r="A337" s="65"/>
      <c r="B337" s="80"/>
      <c r="C337" s="67"/>
      <c r="D337" s="68"/>
      <c r="E337" s="96" t="s">
        <v>439</v>
      </c>
      <c r="F337" s="96" t="s">
        <v>145</v>
      </c>
      <c r="G337" s="96">
        <v>4.1</v>
      </c>
      <c r="H337" s="96">
        <v>1900</v>
      </c>
      <c r="I337" s="98">
        <v>77.9</v>
      </c>
      <c r="J337" s="71"/>
      <c r="K337" s="98"/>
      <c r="L337" s="98"/>
      <c r="M337" s="95"/>
      <c r="N337" s="100"/>
      <c r="O337" s="101"/>
      <c r="P337" s="99">
        <f>I337</f>
        <v>77.9</v>
      </c>
      <c r="Q337" s="101"/>
      <c r="R337" s="100"/>
      <c r="S337" s="98"/>
      <c r="T337" s="98"/>
      <c r="U337" s="98"/>
      <c r="V337" s="89"/>
      <c r="W337" s="77"/>
      <c r="X337" s="90"/>
    </row>
    <row r="338" spans="1:24" s="79" customFormat="1" ht="12" customHeight="1">
      <c r="A338" s="65"/>
      <c r="B338" s="80"/>
      <c r="C338" s="67"/>
      <c r="D338" s="68"/>
      <c r="E338" s="96" t="s">
        <v>440</v>
      </c>
      <c r="F338" s="96"/>
      <c r="G338" s="96">
        <v>10</v>
      </c>
      <c r="H338" s="96"/>
      <c r="I338" s="98"/>
      <c r="J338" s="71"/>
      <c r="K338" s="98"/>
      <c r="L338" s="98"/>
      <c r="M338" s="95"/>
      <c r="N338" s="100"/>
      <c r="O338" s="101"/>
      <c r="P338" s="99">
        <f>I338</f>
        <v>0</v>
      </c>
      <c r="Q338" s="101"/>
      <c r="R338" s="100"/>
      <c r="S338" s="98"/>
      <c r="T338" s="98"/>
      <c r="U338" s="98"/>
      <c r="V338" s="89"/>
      <c r="W338" s="77"/>
      <c r="X338" s="90"/>
    </row>
    <row r="339" spans="1:24" s="79" customFormat="1" ht="12" customHeight="1">
      <c r="A339" s="65"/>
      <c r="B339" s="80"/>
      <c r="C339" s="67"/>
      <c r="D339" s="68"/>
      <c r="E339" s="96" t="s">
        <v>441</v>
      </c>
      <c r="F339" s="96"/>
      <c r="G339" s="96">
        <v>8</v>
      </c>
      <c r="H339" s="96"/>
      <c r="I339" s="98"/>
      <c r="J339" s="71"/>
      <c r="K339" s="98"/>
      <c r="L339" s="98"/>
      <c r="M339" s="95"/>
      <c r="N339" s="100"/>
      <c r="O339" s="101"/>
      <c r="P339" s="99">
        <f>I339</f>
        <v>0</v>
      </c>
      <c r="Q339" s="101"/>
      <c r="R339" s="100"/>
      <c r="S339" s="98"/>
      <c r="T339" s="98"/>
      <c r="U339" s="98"/>
      <c r="V339" s="89"/>
      <c r="W339" s="77"/>
      <c r="X339" s="90"/>
    </row>
    <row r="340" spans="1:24" s="79" customFormat="1" ht="12" customHeight="1">
      <c r="A340" s="65"/>
      <c r="B340" s="80"/>
      <c r="C340" s="67"/>
      <c r="D340" s="68"/>
      <c r="E340" s="96" t="s">
        <v>442</v>
      </c>
      <c r="F340" s="96"/>
      <c r="G340" s="96">
        <v>18</v>
      </c>
      <c r="H340" s="96"/>
      <c r="I340" s="98"/>
      <c r="J340" s="71"/>
      <c r="K340" s="98"/>
      <c r="L340" s="98"/>
      <c r="M340" s="95"/>
      <c r="N340" s="100"/>
      <c r="O340" s="101"/>
      <c r="P340" s="99">
        <f>I340</f>
        <v>0</v>
      </c>
      <c r="Q340" s="101"/>
      <c r="R340" s="100"/>
      <c r="S340" s="98"/>
      <c r="T340" s="98"/>
      <c r="U340" s="98"/>
      <c r="V340" s="89"/>
      <c r="W340" s="77"/>
      <c r="X340" s="90"/>
    </row>
    <row r="341" spans="1:24" s="79" customFormat="1" ht="12" customHeight="1">
      <c r="A341" s="65"/>
      <c r="B341" s="80"/>
      <c r="C341" s="67"/>
      <c r="D341" s="68"/>
      <c r="E341" s="96" t="s">
        <v>443</v>
      </c>
      <c r="F341" s="96"/>
      <c r="G341" s="96">
        <v>30</v>
      </c>
      <c r="H341" s="96"/>
      <c r="I341" s="98"/>
      <c r="J341" s="71"/>
      <c r="K341" s="98"/>
      <c r="L341" s="98"/>
      <c r="M341" s="95"/>
      <c r="N341" s="100"/>
      <c r="O341" s="101"/>
      <c r="P341" s="99">
        <f>I341</f>
        <v>0</v>
      </c>
      <c r="Q341" s="101"/>
      <c r="R341" s="100"/>
      <c r="S341" s="98"/>
      <c r="T341" s="98"/>
      <c r="U341" s="98"/>
      <c r="V341" s="89"/>
      <c r="W341" s="77"/>
      <c r="X341" s="90"/>
    </row>
    <row r="342" spans="1:24" s="79" customFormat="1" ht="12" customHeight="1">
      <c r="A342" s="65"/>
      <c r="B342" s="80"/>
      <c r="C342" s="67"/>
      <c r="D342" s="68"/>
      <c r="E342" s="96" t="s">
        <v>444</v>
      </c>
      <c r="F342" s="96"/>
      <c r="G342" s="96">
        <v>56</v>
      </c>
      <c r="H342" s="96"/>
      <c r="I342" s="98"/>
      <c r="J342" s="71"/>
      <c r="K342" s="98"/>
      <c r="L342" s="98"/>
      <c r="M342" s="95"/>
      <c r="N342" s="100"/>
      <c r="O342" s="101"/>
      <c r="P342" s="99">
        <f>I342</f>
        <v>0</v>
      </c>
      <c r="Q342" s="101"/>
      <c r="R342" s="100"/>
      <c r="S342" s="98"/>
      <c r="T342" s="98"/>
      <c r="U342" s="98"/>
      <c r="V342" s="89"/>
      <c r="W342" s="77"/>
      <c r="X342" s="90"/>
    </row>
    <row r="343" spans="1:24" s="79" customFormat="1" ht="12" customHeight="1">
      <c r="A343" s="65">
        <v>25</v>
      </c>
      <c r="B343" s="66" t="s">
        <v>445</v>
      </c>
      <c r="C343" s="67">
        <v>6099.110000000001</v>
      </c>
      <c r="D343" s="68">
        <f>(C343*1.85*12)/1000</f>
        <v>135.40024200000002</v>
      </c>
      <c r="E343" s="96" t="s">
        <v>446</v>
      </c>
      <c r="F343" s="96" t="s">
        <v>105</v>
      </c>
      <c r="G343" s="96">
        <v>30</v>
      </c>
      <c r="H343" s="96">
        <v>1200</v>
      </c>
      <c r="I343" s="98">
        <v>36</v>
      </c>
      <c r="J343" s="71"/>
      <c r="K343" s="98"/>
      <c r="L343" s="98"/>
      <c r="M343" s="98"/>
      <c r="N343" s="100"/>
      <c r="O343" s="100"/>
      <c r="P343" s="100"/>
      <c r="Q343" s="100"/>
      <c r="R343" s="99">
        <v>36</v>
      </c>
      <c r="S343" s="98"/>
      <c r="T343" s="100"/>
      <c r="U343" s="98"/>
      <c r="V343" s="89">
        <f>SUM(I343:I345)</f>
        <v>135.4</v>
      </c>
      <c r="W343" s="77">
        <f>D343-V343</f>
        <v>0.00024200000001428634</v>
      </c>
      <c r="X343" s="78" t="str">
        <f>IF(W343&gt;0,"НЕДОВЫПОЛНЕНИЕ",IF(W343&lt;0,"ПЕРЕРАСХОД"))</f>
        <v>НЕДОВЫПОЛНЕНИЕ</v>
      </c>
    </row>
    <row r="344" spans="1:24" s="79" customFormat="1" ht="12" customHeight="1">
      <c r="A344" s="65"/>
      <c r="B344" s="80"/>
      <c r="C344" s="67"/>
      <c r="D344" s="68"/>
      <c r="E344" s="85" t="s">
        <v>447</v>
      </c>
      <c r="F344" s="85" t="s">
        <v>99</v>
      </c>
      <c r="G344" s="85">
        <v>1</v>
      </c>
      <c r="H344" s="85" t="s">
        <v>448</v>
      </c>
      <c r="I344" s="158">
        <v>49.4</v>
      </c>
      <c r="J344" s="71"/>
      <c r="K344" s="158"/>
      <c r="L344" s="158"/>
      <c r="M344" s="99">
        <f>I344</f>
        <v>49.4</v>
      </c>
      <c r="N344" s="159"/>
      <c r="O344" s="159"/>
      <c r="P344" s="159"/>
      <c r="Q344" s="95"/>
      <c r="R344" s="159"/>
      <c r="S344" s="158"/>
      <c r="T344" s="158"/>
      <c r="U344" s="158"/>
      <c r="V344" s="89"/>
      <c r="W344" s="77"/>
      <c r="X344" s="90"/>
    </row>
    <row r="345" spans="1:24" s="79" customFormat="1" ht="12" customHeight="1">
      <c r="A345" s="65"/>
      <c r="B345" s="80"/>
      <c r="C345" s="67"/>
      <c r="D345" s="68"/>
      <c r="E345" s="96" t="s">
        <v>449</v>
      </c>
      <c r="F345" s="96" t="s">
        <v>139</v>
      </c>
      <c r="G345" s="96">
        <v>2</v>
      </c>
      <c r="H345" s="96">
        <v>25000</v>
      </c>
      <c r="I345" s="98">
        <v>50</v>
      </c>
      <c r="J345" s="71"/>
      <c r="K345" s="98"/>
      <c r="L345" s="98"/>
      <c r="M345" s="98"/>
      <c r="N345" s="100"/>
      <c r="O345" s="100"/>
      <c r="P345" s="100"/>
      <c r="Q345" s="99">
        <f>I345</f>
        <v>50</v>
      </c>
      <c r="R345" s="100"/>
      <c r="S345" s="98"/>
      <c r="T345" s="98"/>
      <c r="U345" s="98"/>
      <c r="V345" s="89"/>
      <c r="W345" s="77"/>
      <c r="X345" s="90"/>
    </row>
    <row r="346" spans="1:24" s="79" customFormat="1" ht="12" customHeight="1">
      <c r="A346" s="65">
        <v>26</v>
      </c>
      <c r="B346" s="66" t="s">
        <v>450</v>
      </c>
      <c r="C346" s="67">
        <v>2549.100000000001</v>
      </c>
      <c r="D346" s="68">
        <f>(C346*1.85*12)/1000</f>
        <v>56.59002000000002</v>
      </c>
      <c r="E346" s="96" t="s">
        <v>451</v>
      </c>
      <c r="F346" s="107" t="s">
        <v>407</v>
      </c>
      <c r="G346" s="96">
        <v>338</v>
      </c>
      <c r="H346" s="96">
        <v>180</v>
      </c>
      <c r="I346" s="98">
        <v>60.84</v>
      </c>
      <c r="J346" s="71"/>
      <c r="K346" s="98"/>
      <c r="L346" s="99">
        <f>I346</f>
        <v>60.84</v>
      </c>
      <c r="M346" s="98"/>
      <c r="N346" s="100"/>
      <c r="O346" s="100"/>
      <c r="P346" s="100"/>
      <c r="Q346" s="100"/>
      <c r="R346" s="100"/>
      <c r="S346" s="98"/>
      <c r="T346" s="98"/>
      <c r="U346" s="98"/>
      <c r="V346" s="89">
        <f>SUM(I346)</f>
        <v>60.84</v>
      </c>
      <c r="W346" s="77">
        <f>D346-V346</f>
        <v>-4.2499799999999865</v>
      </c>
      <c r="X346" s="78" t="str">
        <f>IF(W346&gt;0,"НЕДОВЫПОЛНЕНИЕ",IF(W346&lt;0,"ПЕРЕРАСХОД"))</f>
        <v>ПЕРЕРАСХОД</v>
      </c>
    </row>
    <row r="347" spans="1:24" s="79" customFormat="1" ht="12" customHeight="1">
      <c r="A347" s="65"/>
      <c r="B347" s="104"/>
      <c r="C347" s="67"/>
      <c r="D347" s="68"/>
      <c r="E347" s="96" t="s">
        <v>452</v>
      </c>
      <c r="F347" s="107"/>
      <c r="G347" s="96">
        <v>3</v>
      </c>
      <c r="H347" s="96"/>
      <c r="I347" s="98"/>
      <c r="J347" s="71"/>
      <c r="K347" s="98"/>
      <c r="L347" s="95"/>
      <c r="M347" s="98"/>
      <c r="N347" s="99"/>
      <c r="O347" s="100"/>
      <c r="P347" s="100"/>
      <c r="Q347" s="100"/>
      <c r="R347" s="100"/>
      <c r="S347" s="100"/>
      <c r="T347" s="98"/>
      <c r="U347" s="98"/>
      <c r="V347" s="89"/>
      <c r="W347" s="77"/>
      <c r="X347" s="78"/>
    </row>
    <row r="348" spans="1:24" s="79" customFormat="1" ht="12" customHeight="1">
      <c r="A348" s="65">
        <v>27</v>
      </c>
      <c r="B348" s="66" t="s">
        <v>453</v>
      </c>
      <c r="C348" s="67">
        <v>2448.0099999999993</v>
      </c>
      <c r="D348" s="68">
        <f>(C348*1.85*12)/1000</f>
        <v>54.345821999999984</v>
      </c>
      <c r="E348" s="96" t="s">
        <v>454</v>
      </c>
      <c r="F348" s="107" t="s">
        <v>407</v>
      </c>
      <c r="G348" s="96">
        <v>135</v>
      </c>
      <c r="H348" s="96">
        <v>180</v>
      </c>
      <c r="I348" s="98">
        <v>24.3</v>
      </c>
      <c r="J348" s="71"/>
      <c r="K348" s="98"/>
      <c r="L348" s="99">
        <f>I348</f>
        <v>24.3</v>
      </c>
      <c r="M348" s="98"/>
      <c r="N348" s="100"/>
      <c r="O348" s="100"/>
      <c r="P348" s="100"/>
      <c r="Q348" s="100"/>
      <c r="R348" s="100"/>
      <c r="S348" s="98"/>
      <c r="T348" s="98"/>
      <c r="U348" s="98"/>
      <c r="V348" s="89">
        <f>SUM(I348:I350)</f>
        <v>85.28</v>
      </c>
      <c r="W348" s="77">
        <f>D348-V348</f>
        <v>-30.934178000000017</v>
      </c>
      <c r="X348" s="78" t="str">
        <f>IF(W348&gt;0,"НЕДОВЫПОЛНЕНИЕ",IF(W348&lt;0,"ПЕРЕРАСХОД"))</f>
        <v>ПЕРЕРАСХОД</v>
      </c>
    </row>
    <row r="349" spans="1:24" s="79" customFormat="1" ht="12" customHeight="1">
      <c r="A349" s="65"/>
      <c r="B349" s="80"/>
      <c r="C349" s="67"/>
      <c r="D349" s="68"/>
      <c r="E349" s="96" t="s">
        <v>455</v>
      </c>
      <c r="F349" s="96" t="s">
        <v>456</v>
      </c>
      <c r="G349" s="96">
        <v>6</v>
      </c>
      <c r="H349" s="96">
        <v>1830</v>
      </c>
      <c r="I349" s="98">
        <v>10.98</v>
      </c>
      <c r="J349" s="71"/>
      <c r="K349" s="98"/>
      <c r="L349" s="98"/>
      <c r="M349" s="98"/>
      <c r="N349" s="100"/>
      <c r="O349" s="99">
        <f>I349</f>
        <v>10.98</v>
      </c>
      <c r="P349" s="100"/>
      <c r="Q349" s="100"/>
      <c r="R349" s="100"/>
      <c r="S349" s="98"/>
      <c r="T349" s="98"/>
      <c r="U349" s="98"/>
      <c r="V349" s="89"/>
      <c r="W349" s="77"/>
      <c r="X349" s="90"/>
    </row>
    <row r="350" spans="1:24" s="79" customFormat="1" ht="12" customHeight="1">
      <c r="A350" s="65"/>
      <c r="B350" s="80"/>
      <c r="C350" s="67"/>
      <c r="D350" s="68"/>
      <c r="E350" s="96" t="s">
        <v>457</v>
      </c>
      <c r="F350" s="96" t="s">
        <v>139</v>
      </c>
      <c r="G350" s="96">
        <v>2</v>
      </c>
      <c r="H350" s="96">
        <v>25000</v>
      </c>
      <c r="I350" s="98">
        <v>50</v>
      </c>
      <c r="J350" s="71"/>
      <c r="K350" s="98"/>
      <c r="L350" s="98"/>
      <c r="M350" s="98"/>
      <c r="N350" s="100"/>
      <c r="O350" s="100"/>
      <c r="P350" s="99">
        <f>I350</f>
        <v>50</v>
      </c>
      <c r="Q350" s="100"/>
      <c r="R350" s="100"/>
      <c r="S350" s="98"/>
      <c r="T350" s="98"/>
      <c r="U350" s="98"/>
      <c r="V350" s="89"/>
      <c r="W350" s="77"/>
      <c r="X350" s="90"/>
    </row>
    <row r="351" spans="1:24" s="79" customFormat="1" ht="12" customHeight="1">
      <c r="A351" s="65">
        <v>24</v>
      </c>
      <c r="B351" s="66" t="s">
        <v>458</v>
      </c>
      <c r="C351" s="67">
        <v>3324.5999999999995</v>
      </c>
      <c r="D351" s="68">
        <f>(C351*1.85*12)/1000</f>
        <v>73.80611999999999</v>
      </c>
      <c r="E351" s="96" t="s">
        <v>459</v>
      </c>
      <c r="F351" s="96" t="s">
        <v>253</v>
      </c>
      <c r="G351" s="96">
        <v>10</v>
      </c>
      <c r="H351" s="96">
        <v>1200</v>
      </c>
      <c r="I351" s="98">
        <v>12</v>
      </c>
      <c r="J351" s="71"/>
      <c r="K351" s="98"/>
      <c r="L351" s="98"/>
      <c r="M351" s="98"/>
      <c r="N351" s="100"/>
      <c r="O351" s="100"/>
      <c r="P351" s="99"/>
      <c r="Q351" s="100"/>
      <c r="R351" s="100"/>
      <c r="S351" s="98"/>
      <c r="T351" s="98"/>
      <c r="U351" s="98"/>
      <c r="V351" s="89"/>
      <c r="W351" s="77"/>
      <c r="X351" s="90"/>
    </row>
    <row r="352" spans="1:24" s="79" customFormat="1" ht="12" customHeight="1">
      <c r="A352" s="65"/>
      <c r="B352" s="80"/>
      <c r="C352" s="67"/>
      <c r="D352" s="68"/>
      <c r="E352" s="96" t="s">
        <v>452</v>
      </c>
      <c r="F352" s="96"/>
      <c r="G352" s="96">
        <v>3</v>
      </c>
      <c r="H352" s="96"/>
      <c r="I352" s="98"/>
      <c r="J352" s="71"/>
      <c r="K352" s="98"/>
      <c r="L352" s="98"/>
      <c r="M352" s="98"/>
      <c r="N352" s="100"/>
      <c r="O352" s="100"/>
      <c r="P352" s="99"/>
      <c r="Q352" s="100"/>
      <c r="R352" s="100"/>
      <c r="S352" s="98"/>
      <c r="T352" s="98"/>
      <c r="U352" s="98"/>
      <c r="V352" s="89"/>
      <c r="W352" s="77"/>
      <c r="X352" s="90"/>
    </row>
    <row r="353" spans="1:24" s="79" customFormat="1" ht="12" customHeight="1">
      <c r="A353" s="65">
        <v>28</v>
      </c>
      <c r="B353" s="66" t="s">
        <v>460</v>
      </c>
      <c r="C353" s="67">
        <v>1963.8999999999996</v>
      </c>
      <c r="D353" s="68">
        <f>(C353*1.85*12)/1000</f>
        <v>43.59857999999999</v>
      </c>
      <c r="E353" s="96" t="s">
        <v>461</v>
      </c>
      <c r="F353" s="96" t="s">
        <v>456</v>
      </c>
      <c r="G353" s="96">
        <v>14.4</v>
      </c>
      <c r="H353" s="96">
        <v>1830</v>
      </c>
      <c r="I353" s="98">
        <v>26.352</v>
      </c>
      <c r="J353" s="71"/>
      <c r="K353" s="98"/>
      <c r="L353" s="98"/>
      <c r="M353" s="98"/>
      <c r="N353" s="100"/>
      <c r="O353" s="100"/>
      <c r="P353" s="100"/>
      <c r="Q353" s="99">
        <f>I353</f>
        <v>26.352</v>
      </c>
      <c r="R353" s="100"/>
      <c r="S353" s="98"/>
      <c r="T353" s="98"/>
      <c r="U353" s="98"/>
      <c r="V353" s="89">
        <f>SUM(I353:I354)</f>
        <v>38.796</v>
      </c>
      <c r="W353" s="77">
        <f>D353-V353</f>
        <v>4.802579999999992</v>
      </c>
      <c r="X353" s="78" t="str">
        <f>IF(W353&gt;0,"НЕДОВЫПОЛНЕНИЕ",IF(W353&lt;0,"ПЕРЕРАСХОД"))</f>
        <v>НЕДОВЫПОЛНЕНИЕ</v>
      </c>
    </row>
    <row r="354" spans="1:24" s="79" customFormat="1" ht="12" customHeight="1">
      <c r="A354" s="65"/>
      <c r="B354" s="80"/>
      <c r="C354" s="67"/>
      <c r="D354" s="68"/>
      <c r="E354" s="96" t="s">
        <v>462</v>
      </c>
      <c r="F354" s="96" t="s">
        <v>385</v>
      </c>
      <c r="G354" s="96">
        <v>6.8</v>
      </c>
      <c r="H354" s="96">
        <v>1830</v>
      </c>
      <c r="I354" s="98">
        <v>12.444</v>
      </c>
      <c r="J354" s="71"/>
      <c r="K354" s="98"/>
      <c r="L354" s="98"/>
      <c r="M354" s="98"/>
      <c r="N354" s="99">
        <f>I354</f>
        <v>12.444</v>
      </c>
      <c r="O354" s="100"/>
      <c r="P354" s="100"/>
      <c r="Q354" s="100"/>
      <c r="R354" s="100"/>
      <c r="S354" s="98"/>
      <c r="T354" s="98"/>
      <c r="U354" s="98"/>
      <c r="V354" s="89"/>
      <c r="W354" s="77"/>
      <c r="X354" s="90"/>
    </row>
    <row r="355" spans="1:24" s="79" customFormat="1" ht="12" customHeight="1">
      <c r="A355" s="65"/>
      <c r="B355" s="80"/>
      <c r="C355" s="67"/>
      <c r="D355" s="68"/>
      <c r="E355" s="96" t="s">
        <v>392</v>
      </c>
      <c r="F355" s="96"/>
      <c r="G355" s="96">
        <v>1</v>
      </c>
      <c r="H355" s="96"/>
      <c r="I355" s="98"/>
      <c r="J355" s="71"/>
      <c r="K355" s="98"/>
      <c r="L355" s="98"/>
      <c r="M355" s="98"/>
      <c r="N355" s="99"/>
      <c r="O355" s="100"/>
      <c r="P355" s="100"/>
      <c r="Q355" s="100"/>
      <c r="R355" s="100"/>
      <c r="S355" s="98"/>
      <c r="T355" s="98"/>
      <c r="U355" s="98"/>
      <c r="V355" s="89"/>
      <c r="W355" s="77"/>
      <c r="X355" s="90"/>
    </row>
    <row r="356" spans="1:24" s="79" customFormat="1" ht="12" customHeight="1">
      <c r="A356" s="65">
        <v>29</v>
      </c>
      <c r="B356" s="66" t="s">
        <v>463</v>
      </c>
      <c r="C356" s="67">
        <v>655.1</v>
      </c>
      <c r="D356" s="68">
        <f>(C356*1.85*12)/1000</f>
        <v>14.543220000000002</v>
      </c>
      <c r="E356" s="96" t="s">
        <v>464</v>
      </c>
      <c r="F356" s="96" t="s">
        <v>105</v>
      </c>
      <c r="G356" s="96">
        <v>8</v>
      </c>
      <c r="H356" s="96">
        <v>970</v>
      </c>
      <c r="I356" s="98">
        <v>7.76</v>
      </c>
      <c r="J356" s="71"/>
      <c r="K356" s="98"/>
      <c r="L356" s="98"/>
      <c r="M356" s="98"/>
      <c r="N356" s="100"/>
      <c r="O356" s="100"/>
      <c r="P356" s="100"/>
      <c r="Q356" s="100"/>
      <c r="R356" s="99">
        <v>7.76</v>
      </c>
      <c r="S356" s="98"/>
      <c r="T356" s="98"/>
      <c r="U356" s="98"/>
      <c r="V356" s="89">
        <f>SUM(I356:I358)</f>
        <v>53.36</v>
      </c>
      <c r="W356" s="77">
        <f>D356-V356</f>
        <v>-38.816779999999994</v>
      </c>
      <c r="X356" s="78" t="str">
        <f>IF(W356&gt;0,"НЕДОВЫПОЛНЕНИЕ",IF(W356&lt;0,"ПЕРЕРАСХОД"))</f>
        <v>ПЕРЕРАСХОД</v>
      </c>
    </row>
    <row r="357" spans="1:24" s="79" customFormat="1" ht="12" customHeight="1">
      <c r="A357" s="65"/>
      <c r="B357" s="80"/>
      <c r="C357" s="67"/>
      <c r="D357" s="68"/>
      <c r="E357" s="96" t="s">
        <v>465</v>
      </c>
      <c r="F357" s="96" t="s">
        <v>139</v>
      </c>
      <c r="G357" s="96">
        <v>1</v>
      </c>
      <c r="H357" s="96">
        <v>32000</v>
      </c>
      <c r="I357" s="98">
        <v>32</v>
      </c>
      <c r="J357" s="71"/>
      <c r="K357" s="98"/>
      <c r="L357" s="98"/>
      <c r="M357" s="98"/>
      <c r="N357" s="100"/>
      <c r="O357" s="100"/>
      <c r="P357" s="100"/>
      <c r="Q357" s="100"/>
      <c r="R357" s="99">
        <v>32</v>
      </c>
      <c r="S357" s="98"/>
      <c r="T357" s="98"/>
      <c r="U357" s="98"/>
      <c r="V357" s="89"/>
      <c r="W357" s="77"/>
      <c r="X357" s="90"/>
    </row>
    <row r="358" spans="1:24" s="79" customFormat="1" ht="12" customHeight="1">
      <c r="A358" s="65"/>
      <c r="B358" s="80"/>
      <c r="C358" s="67"/>
      <c r="D358" s="68"/>
      <c r="E358" s="96" t="s">
        <v>466</v>
      </c>
      <c r="F358" s="96" t="s">
        <v>107</v>
      </c>
      <c r="G358" s="96">
        <v>8</v>
      </c>
      <c r="H358" s="96">
        <v>1700</v>
      </c>
      <c r="I358" s="98">
        <v>13.6</v>
      </c>
      <c r="J358" s="71"/>
      <c r="K358" s="98"/>
      <c r="L358" s="98"/>
      <c r="M358" s="98"/>
      <c r="N358" s="100"/>
      <c r="O358" s="100"/>
      <c r="P358" s="100"/>
      <c r="Q358" s="99">
        <f>I358</f>
        <v>13.6</v>
      </c>
      <c r="R358" s="100"/>
      <c r="S358" s="98"/>
      <c r="T358" s="98"/>
      <c r="U358" s="98"/>
      <c r="V358" s="89"/>
      <c r="W358" s="77"/>
      <c r="X358" s="90"/>
    </row>
    <row r="359" spans="1:24" s="79" customFormat="1" ht="12" customHeight="1">
      <c r="A359" s="65"/>
      <c r="B359" s="80"/>
      <c r="C359" s="67"/>
      <c r="D359" s="68"/>
      <c r="E359" s="96" t="s">
        <v>392</v>
      </c>
      <c r="F359" s="96"/>
      <c r="G359" s="96">
        <v>1</v>
      </c>
      <c r="H359" s="96"/>
      <c r="I359" s="98"/>
      <c r="J359" s="71"/>
      <c r="K359" s="98"/>
      <c r="L359" s="98"/>
      <c r="M359" s="98"/>
      <c r="N359" s="100"/>
      <c r="O359" s="100"/>
      <c r="P359" s="100"/>
      <c r="Q359" s="99"/>
      <c r="R359" s="100"/>
      <c r="S359" s="98"/>
      <c r="T359" s="98"/>
      <c r="U359" s="98"/>
      <c r="V359" s="89"/>
      <c r="W359" s="77"/>
      <c r="X359" s="90"/>
    </row>
    <row r="360" spans="1:24" s="79" customFormat="1" ht="12" customHeight="1">
      <c r="A360" s="65">
        <v>30</v>
      </c>
      <c r="B360" s="66" t="s">
        <v>467</v>
      </c>
      <c r="C360" s="67">
        <v>914.5999999999999</v>
      </c>
      <c r="D360" s="68">
        <f>(C360*1.85*12)/1000</f>
        <v>20.304119999999998</v>
      </c>
      <c r="E360" s="96" t="s">
        <v>468</v>
      </c>
      <c r="F360" s="96" t="s">
        <v>456</v>
      </c>
      <c r="G360" s="96">
        <v>50</v>
      </c>
      <c r="H360" s="96">
        <v>760</v>
      </c>
      <c r="I360" s="98">
        <v>38</v>
      </c>
      <c r="J360" s="71"/>
      <c r="K360" s="98"/>
      <c r="L360" s="98"/>
      <c r="M360" s="98"/>
      <c r="N360" s="99">
        <f>I360</f>
        <v>38</v>
      </c>
      <c r="O360" s="100"/>
      <c r="P360" s="100"/>
      <c r="Q360" s="100"/>
      <c r="R360" s="100"/>
      <c r="S360" s="98"/>
      <c r="T360" s="98"/>
      <c r="U360" s="98"/>
      <c r="V360" s="89">
        <f>SUM(I360:I361)</f>
        <v>45.76</v>
      </c>
      <c r="W360" s="77">
        <f>D360-V360</f>
        <v>-25.45588</v>
      </c>
      <c r="X360" s="78" t="str">
        <f>IF(W360&gt;0,"НЕДОВЫПОЛНЕНИЕ",IF(W360&lt;0,"ПЕРЕРАСХОД"))</f>
        <v>ПЕРЕРАСХОД</v>
      </c>
    </row>
    <row r="361" spans="1:24" s="79" customFormat="1" ht="12" customHeight="1">
      <c r="A361" s="65"/>
      <c r="B361" s="80"/>
      <c r="C361" s="67"/>
      <c r="D361" s="68"/>
      <c r="E361" s="96" t="s">
        <v>469</v>
      </c>
      <c r="F361" s="96" t="s">
        <v>105</v>
      </c>
      <c r="G361" s="96">
        <v>8</v>
      </c>
      <c r="H361" s="96">
        <v>970</v>
      </c>
      <c r="I361" s="98">
        <v>7.76</v>
      </c>
      <c r="J361" s="71"/>
      <c r="K361" s="98"/>
      <c r="L361" s="98"/>
      <c r="M361" s="98"/>
      <c r="N361" s="100"/>
      <c r="O361" s="99">
        <f>I361</f>
        <v>7.76</v>
      </c>
      <c r="P361" s="100"/>
      <c r="Q361" s="100"/>
      <c r="R361" s="100"/>
      <c r="S361" s="100"/>
      <c r="T361" s="98"/>
      <c r="U361" s="98"/>
      <c r="V361" s="89"/>
      <c r="W361" s="77"/>
      <c r="X361" s="90"/>
    </row>
    <row r="362" spans="1:24" s="79" customFormat="1" ht="12" customHeight="1">
      <c r="A362" s="65">
        <v>31</v>
      </c>
      <c r="B362" s="66" t="s">
        <v>470</v>
      </c>
      <c r="C362" s="67">
        <v>936.4000000000001</v>
      </c>
      <c r="D362" s="68">
        <f>(C362*1.85*12)/1000</f>
        <v>20.78808</v>
      </c>
      <c r="E362" s="96" t="s">
        <v>471</v>
      </c>
      <c r="F362" s="96" t="s">
        <v>456</v>
      </c>
      <c r="G362" s="96">
        <v>124.8</v>
      </c>
      <c r="H362" s="96">
        <v>760</v>
      </c>
      <c r="I362" s="98">
        <v>94.848</v>
      </c>
      <c r="J362" s="71"/>
      <c r="K362" s="98"/>
      <c r="L362" s="98"/>
      <c r="M362" s="98"/>
      <c r="N362" s="99">
        <f>I362</f>
        <v>94.848</v>
      </c>
      <c r="O362" s="100"/>
      <c r="P362" s="100"/>
      <c r="Q362" s="100"/>
      <c r="R362" s="100"/>
      <c r="S362" s="98"/>
      <c r="T362" s="98"/>
      <c r="U362" s="98"/>
      <c r="V362" s="89">
        <f>SUM(I362:I364)</f>
        <v>127.608</v>
      </c>
      <c r="W362" s="77">
        <f>D362-V362</f>
        <v>-106.81992</v>
      </c>
      <c r="X362" s="78" t="str">
        <f>IF(W362&gt;0,"НЕДОВЫПОЛНЕНИЕ",IF(W362&lt;0,"ПЕРЕРАСХОД"))</f>
        <v>ПЕРЕРАСХОД</v>
      </c>
    </row>
    <row r="363" spans="1:24" s="79" customFormat="1" ht="12" customHeight="1">
      <c r="A363" s="65"/>
      <c r="B363" s="80"/>
      <c r="C363" s="67"/>
      <c r="D363" s="68"/>
      <c r="E363" s="96" t="s">
        <v>472</v>
      </c>
      <c r="F363" s="96" t="s">
        <v>139</v>
      </c>
      <c r="G363" s="96">
        <v>1</v>
      </c>
      <c r="H363" s="96">
        <v>25000</v>
      </c>
      <c r="I363" s="98">
        <v>25</v>
      </c>
      <c r="J363" s="71"/>
      <c r="K363" s="98"/>
      <c r="L363" s="98"/>
      <c r="M363" s="98"/>
      <c r="N363" s="100"/>
      <c r="O363" s="100"/>
      <c r="P363" s="100"/>
      <c r="Q363" s="99">
        <v>25</v>
      </c>
      <c r="R363" s="100"/>
      <c r="S363" s="98"/>
      <c r="T363" s="98"/>
      <c r="U363" s="98"/>
      <c r="V363" s="89"/>
      <c r="W363" s="77"/>
      <c r="X363" s="90"/>
    </row>
    <row r="364" spans="1:24" s="79" customFormat="1" ht="12" customHeight="1">
      <c r="A364" s="65"/>
      <c r="B364" s="80"/>
      <c r="C364" s="67"/>
      <c r="D364" s="68"/>
      <c r="E364" s="96" t="s">
        <v>469</v>
      </c>
      <c r="F364" s="96" t="s">
        <v>107</v>
      </c>
      <c r="G364" s="96">
        <v>8</v>
      </c>
      <c r="H364" s="96">
        <v>970</v>
      </c>
      <c r="I364" s="98">
        <v>7.76</v>
      </c>
      <c r="J364" s="71"/>
      <c r="K364" s="98"/>
      <c r="L364" s="98"/>
      <c r="M364" s="98"/>
      <c r="N364" s="100"/>
      <c r="O364" s="100"/>
      <c r="P364" s="100"/>
      <c r="Q364" s="99">
        <f>I364</f>
        <v>7.76</v>
      </c>
      <c r="R364" s="100"/>
      <c r="S364" s="98"/>
      <c r="T364" s="98"/>
      <c r="U364" s="98"/>
      <c r="V364" s="89"/>
      <c r="W364" s="77"/>
      <c r="X364" s="90"/>
    </row>
    <row r="365" spans="1:24" s="79" customFormat="1" ht="12" customHeight="1">
      <c r="A365" s="65">
        <v>32</v>
      </c>
      <c r="B365" s="66" t="s">
        <v>473</v>
      </c>
      <c r="C365" s="67">
        <v>497.29999999999995</v>
      </c>
      <c r="D365" s="68">
        <f>(C365*1.85*12)/1000</f>
        <v>11.040059999999999</v>
      </c>
      <c r="E365" s="96" t="s">
        <v>474</v>
      </c>
      <c r="F365" s="96" t="s">
        <v>253</v>
      </c>
      <c r="G365" s="96">
        <v>27.4</v>
      </c>
      <c r="H365" s="96">
        <v>1200</v>
      </c>
      <c r="I365" s="98">
        <v>32.88</v>
      </c>
      <c r="J365" s="71"/>
      <c r="K365" s="98"/>
      <c r="L365" s="98"/>
      <c r="M365" s="95"/>
      <c r="N365" s="99">
        <f>I365</f>
        <v>32.88</v>
      </c>
      <c r="O365" s="100"/>
      <c r="P365" s="100"/>
      <c r="Q365" s="100"/>
      <c r="R365" s="100"/>
      <c r="S365" s="98"/>
      <c r="T365" s="98"/>
      <c r="U365" s="98"/>
      <c r="V365" s="89">
        <f>SUM(I365:I366)</f>
        <v>43.800000000000004</v>
      </c>
      <c r="W365" s="77">
        <f>D365-V365</f>
        <v>-32.75994000000001</v>
      </c>
      <c r="X365" s="78" t="str">
        <f>IF(W365&gt;0,"НЕДОВЫПОЛНЕНИЕ",IF(W365&lt;0,"ПЕРЕРАСХОД"))</f>
        <v>ПЕРЕРАСХОД</v>
      </c>
    </row>
    <row r="366" spans="1:24" s="79" customFormat="1" ht="12" customHeight="1">
      <c r="A366" s="65"/>
      <c r="B366" s="80"/>
      <c r="C366" s="67"/>
      <c r="D366" s="68"/>
      <c r="E366" s="96" t="s">
        <v>475</v>
      </c>
      <c r="F366" s="96" t="s">
        <v>476</v>
      </c>
      <c r="G366" s="96">
        <v>84</v>
      </c>
      <c r="H366" s="96">
        <v>130</v>
      </c>
      <c r="I366" s="98">
        <v>10.92</v>
      </c>
      <c r="J366" s="71"/>
      <c r="K366" s="98"/>
      <c r="L366" s="98"/>
      <c r="M366" s="95"/>
      <c r="N366" s="99">
        <f>I366</f>
        <v>10.92</v>
      </c>
      <c r="O366" s="100"/>
      <c r="P366" s="100"/>
      <c r="Q366" s="100"/>
      <c r="R366" s="100"/>
      <c r="S366" s="98"/>
      <c r="T366" s="98"/>
      <c r="U366" s="98"/>
      <c r="V366" s="89"/>
      <c r="W366" s="77"/>
      <c r="X366" s="90"/>
    </row>
    <row r="367" spans="1:24" s="79" customFormat="1" ht="12" customHeight="1">
      <c r="A367" s="65">
        <v>33</v>
      </c>
      <c r="B367" s="66" t="s">
        <v>477</v>
      </c>
      <c r="C367" s="67">
        <v>370</v>
      </c>
      <c r="D367" s="68">
        <f>(C367*1.85*12)/1000</f>
        <v>8.214</v>
      </c>
      <c r="E367" s="96" t="s">
        <v>478</v>
      </c>
      <c r="F367" s="96" t="s">
        <v>105</v>
      </c>
      <c r="G367" s="96">
        <v>6</v>
      </c>
      <c r="H367" s="96">
        <v>1700</v>
      </c>
      <c r="I367" s="98">
        <v>10.2</v>
      </c>
      <c r="J367" s="71"/>
      <c r="K367" s="98"/>
      <c r="L367" s="98"/>
      <c r="M367" s="98"/>
      <c r="N367" s="99">
        <f>I367</f>
        <v>10.2</v>
      </c>
      <c r="O367" s="100"/>
      <c r="P367" s="100"/>
      <c r="Q367" s="100"/>
      <c r="R367" s="100"/>
      <c r="S367" s="98"/>
      <c r="T367" s="98"/>
      <c r="U367" s="98"/>
      <c r="V367" s="89">
        <f>SUM(I367:I368)</f>
        <v>37.05</v>
      </c>
      <c r="W367" s="77">
        <f>D367-V367</f>
        <v>-28.836</v>
      </c>
      <c r="X367" s="78" t="str">
        <f>IF(W367&gt;0,"НЕДОВЫПОЛНЕНИЕ",IF(W367&lt;0,"ПЕРЕРАСХОД"))</f>
        <v>ПЕРЕРАСХОД</v>
      </c>
    </row>
    <row r="368" spans="1:24" s="79" customFormat="1" ht="12" customHeight="1">
      <c r="A368" s="65"/>
      <c r="B368" s="80"/>
      <c r="C368" s="67"/>
      <c r="D368" s="68"/>
      <c r="E368" s="96" t="s">
        <v>479</v>
      </c>
      <c r="F368" s="96" t="s">
        <v>105</v>
      </c>
      <c r="G368" s="96">
        <v>35.8</v>
      </c>
      <c r="H368" s="96">
        <v>750</v>
      </c>
      <c r="I368" s="98">
        <v>26.85</v>
      </c>
      <c r="J368" s="71"/>
      <c r="K368" s="98"/>
      <c r="L368" s="98"/>
      <c r="M368" s="98"/>
      <c r="N368" s="100"/>
      <c r="O368" s="99">
        <f>I368</f>
        <v>26.85</v>
      </c>
      <c r="P368" s="100"/>
      <c r="Q368" s="100"/>
      <c r="R368" s="100"/>
      <c r="S368" s="98"/>
      <c r="T368" s="98"/>
      <c r="U368" s="98"/>
      <c r="V368" s="89"/>
      <c r="W368" s="77"/>
      <c r="X368" s="90"/>
    </row>
    <row r="369" spans="1:24" s="79" customFormat="1" ht="12" customHeight="1">
      <c r="A369" s="65"/>
      <c r="B369" s="80"/>
      <c r="C369" s="67"/>
      <c r="D369" s="68"/>
      <c r="E369" s="96" t="s">
        <v>392</v>
      </c>
      <c r="F369" s="96"/>
      <c r="G369" s="96">
        <v>1</v>
      </c>
      <c r="H369" s="96"/>
      <c r="I369" s="98"/>
      <c r="J369" s="71"/>
      <c r="K369" s="98"/>
      <c r="L369" s="98"/>
      <c r="M369" s="98"/>
      <c r="N369" s="100"/>
      <c r="O369" s="100"/>
      <c r="P369" s="99">
        <f>I369</f>
        <v>0</v>
      </c>
      <c r="Q369" s="100"/>
      <c r="R369" s="100"/>
      <c r="S369" s="98"/>
      <c r="T369" s="98"/>
      <c r="U369" s="98"/>
      <c r="V369" s="89">
        <f>SUM(I369:I371)</f>
        <v>5.49</v>
      </c>
      <c r="W369" s="77">
        <f>D369-V369</f>
        <v>-5.49</v>
      </c>
      <c r="X369" s="78" t="str">
        <f>IF(W369&gt;0,"НЕДОВЫПОЛНЕНИЕ",IF(W369&lt;0,"ПЕРЕРАСХОД"))</f>
        <v>ПЕРЕРАСХОД</v>
      </c>
    </row>
    <row r="370" spans="1:24" s="79" customFormat="1" ht="12" customHeight="1">
      <c r="A370" s="65"/>
      <c r="B370" s="104"/>
      <c r="C370" s="67"/>
      <c r="D370" s="68"/>
      <c r="E370" s="107" t="s">
        <v>480</v>
      </c>
      <c r="F370" s="107"/>
      <c r="G370" s="107">
        <v>5</v>
      </c>
      <c r="H370" s="107"/>
      <c r="I370" s="98"/>
      <c r="J370" s="71"/>
      <c r="K370" s="98"/>
      <c r="L370" s="98"/>
      <c r="M370" s="98"/>
      <c r="N370" s="100"/>
      <c r="O370" s="100"/>
      <c r="P370" s="99"/>
      <c r="Q370" s="100"/>
      <c r="R370" s="100"/>
      <c r="S370" s="98"/>
      <c r="T370" s="98"/>
      <c r="U370" s="98"/>
      <c r="V370" s="89"/>
      <c r="W370" s="77"/>
      <c r="X370" s="78"/>
    </row>
    <row r="371" spans="1:24" s="79" customFormat="1" ht="12" customHeight="1">
      <c r="A371" s="65"/>
      <c r="B371" s="80"/>
      <c r="C371" s="67"/>
      <c r="D371" s="68"/>
      <c r="E371" s="96" t="s">
        <v>481</v>
      </c>
      <c r="F371" s="96" t="s">
        <v>107</v>
      </c>
      <c r="G371" s="96">
        <v>3</v>
      </c>
      <c r="H371" s="96">
        <v>1830</v>
      </c>
      <c r="I371" s="98">
        <v>5.49</v>
      </c>
      <c r="J371" s="160"/>
      <c r="K371" s="161"/>
      <c r="L371" s="161"/>
      <c r="M371" s="162">
        <f>I371</f>
        <v>5.49</v>
      </c>
      <c r="N371" s="163"/>
      <c r="O371" s="163"/>
      <c r="P371" s="163"/>
      <c r="Q371" s="164"/>
      <c r="R371" s="163"/>
      <c r="S371" s="161"/>
      <c r="T371" s="161"/>
      <c r="U371" s="161"/>
      <c r="V371" s="165"/>
      <c r="W371" s="77"/>
      <c r="X371" s="90"/>
    </row>
    <row r="372" spans="1:24" s="79" customFormat="1" ht="12" customHeight="1">
      <c r="A372" s="65">
        <v>34</v>
      </c>
      <c r="B372" s="66" t="s">
        <v>482</v>
      </c>
      <c r="C372" s="67">
        <v>3796.2999999999993</v>
      </c>
      <c r="D372" s="68">
        <f>(C372*1.85*12)/1000</f>
        <v>84.27785999999999</v>
      </c>
      <c r="E372" s="107" t="s">
        <v>483</v>
      </c>
      <c r="F372" s="107" t="s">
        <v>484</v>
      </c>
      <c r="G372" s="107">
        <v>64.5</v>
      </c>
      <c r="H372" s="107">
        <v>370</v>
      </c>
      <c r="I372" s="98">
        <v>23.865</v>
      </c>
      <c r="J372" s="71"/>
      <c r="K372" s="98"/>
      <c r="L372" s="98"/>
      <c r="M372" s="166"/>
      <c r="N372" s="167"/>
      <c r="O372" s="167"/>
      <c r="P372" s="167"/>
      <c r="Q372" s="167"/>
      <c r="R372" s="167"/>
      <c r="S372" s="166"/>
      <c r="T372" s="166"/>
      <c r="U372" s="166"/>
      <c r="V372" s="165">
        <f>SUM(I372)</f>
        <v>23.865</v>
      </c>
      <c r="W372" s="77">
        <f>D372-V372</f>
        <v>60.412859999999995</v>
      </c>
      <c r="X372" s="78" t="str">
        <f>IF(W372&gt;0,"НЕДОВЫПОЛНЕНИЕ",IF(W372&lt;0,"ПЕРЕРАСХОД"))</f>
        <v>НЕДОВЫПОЛНЕНИЕ</v>
      </c>
    </row>
    <row r="373" spans="1:24" s="79" customFormat="1" ht="12" customHeight="1" collapsed="1">
      <c r="A373" s="168"/>
      <c r="B373" s="169"/>
      <c r="C373" s="170"/>
      <c r="D373" s="171"/>
      <c r="E373" s="172" t="s">
        <v>365</v>
      </c>
      <c r="F373" s="172"/>
      <c r="G373" s="173">
        <v>30</v>
      </c>
      <c r="H373" s="172"/>
      <c r="I373" s="166"/>
      <c r="J373" s="174"/>
      <c r="K373" s="166"/>
      <c r="L373" s="166"/>
      <c r="M373" s="166"/>
      <c r="N373" s="167"/>
      <c r="O373" s="167"/>
      <c r="P373" s="167"/>
      <c r="Q373" s="167"/>
      <c r="R373" s="167"/>
      <c r="S373" s="166"/>
      <c r="T373" s="166"/>
      <c r="U373" s="166"/>
      <c r="V373" s="165"/>
      <c r="W373" s="77"/>
      <c r="X373" s="78"/>
    </row>
    <row r="374" spans="1:24" s="144" customFormat="1" ht="12" customHeight="1" hidden="1" outlineLevel="1">
      <c r="A374" s="137">
        <v>34</v>
      </c>
      <c r="B374" s="138" t="s">
        <v>485</v>
      </c>
      <c r="C374" s="139">
        <f>SUM(C249:C371)</f>
        <v>77311.93</v>
      </c>
      <c r="D374" s="140">
        <f>(C374*1.85*12)/1000</f>
        <v>1716.324846</v>
      </c>
      <c r="E374" s="175"/>
      <c r="F374" s="175"/>
      <c r="G374" s="175"/>
      <c r="H374" s="175"/>
      <c r="I374" s="139">
        <f>SUM(I249:I371)</f>
        <v>2014.1720000000003</v>
      </c>
      <c r="J374" s="141">
        <f aca="true" t="shared" si="8" ref="J374:U374">SUM(J286:J371)</f>
        <v>0</v>
      </c>
      <c r="K374" s="141">
        <f t="shared" si="8"/>
        <v>0</v>
      </c>
      <c r="L374" s="141">
        <f t="shared" si="8"/>
        <v>85.14</v>
      </c>
      <c r="M374" s="141">
        <f>SUM(M286:M371)</f>
        <v>77.39</v>
      </c>
      <c r="N374" s="142">
        <f t="shared" si="8"/>
        <v>326.67199999999997</v>
      </c>
      <c r="O374" s="142">
        <f t="shared" si="8"/>
        <v>236.594</v>
      </c>
      <c r="P374" s="142">
        <f t="shared" si="8"/>
        <v>237.268</v>
      </c>
      <c r="Q374" s="142">
        <f t="shared" si="8"/>
        <v>275.47799999999995</v>
      </c>
      <c r="R374" s="142">
        <f t="shared" si="8"/>
        <v>288.25</v>
      </c>
      <c r="S374" s="141">
        <f t="shared" si="8"/>
        <v>75.306</v>
      </c>
      <c r="T374" s="141">
        <f t="shared" si="8"/>
        <v>0</v>
      </c>
      <c r="U374" s="141">
        <f t="shared" si="8"/>
        <v>15.26</v>
      </c>
      <c r="V374" s="139">
        <f>SUM(V249:V371)</f>
        <v>2002.1719999999998</v>
      </c>
      <c r="W374" s="118">
        <f>D374-V374</f>
        <v>-285.8471539999998</v>
      </c>
      <c r="X374" s="119" t="str">
        <f>IF(W374&gt;0,"НЕДОВЫПОЛНЕНИЕ",IF(W374&lt;0,"ПЕРЕРАСХОД"))</f>
        <v>ПЕРЕРАСХОД</v>
      </c>
    </row>
    <row r="375" spans="1:24" s="144" customFormat="1" ht="12" customHeight="1" hidden="1" outlineLevel="1">
      <c r="A375" s="176"/>
      <c r="B375" s="177"/>
      <c r="C375" s="178"/>
      <c r="D375" s="179"/>
      <c r="E375" s="180"/>
      <c r="F375" s="180"/>
      <c r="G375" s="180"/>
      <c r="H375" s="180"/>
      <c r="I375" s="181"/>
      <c r="J375" s="146">
        <f>D374/12</f>
        <v>143.0270705</v>
      </c>
      <c r="K375" s="146">
        <f>D374/12</f>
        <v>143.0270705</v>
      </c>
      <c r="L375" s="146">
        <f>D374/12</f>
        <v>143.0270705</v>
      </c>
      <c r="M375" s="146">
        <f>D374/12</f>
        <v>143.0270705</v>
      </c>
      <c r="N375" s="147">
        <f>D374/12</f>
        <v>143.0270705</v>
      </c>
      <c r="O375" s="147">
        <f>D374/12</f>
        <v>143.0270705</v>
      </c>
      <c r="P375" s="147">
        <f>D374/12</f>
        <v>143.0270705</v>
      </c>
      <c r="Q375" s="147">
        <f>D374/12</f>
        <v>143.0270705</v>
      </c>
      <c r="R375" s="147">
        <f>D374/12</f>
        <v>143.0270705</v>
      </c>
      <c r="S375" s="146">
        <f>D374/12</f>
        <v>143.0270705</v>
      </c>
      <c r="T375" s="146">
        <f>D374/12</f>
        <v>143.0270705</v>
      </c>
      <c r="U375" s="146">
        <f>D374/12</f>
        <v>143.0270705</v>
      </c>
      <c r="V375" s="181"/>
      <c r="W375" s="182"/>
      <c r="X375" s="183"/>
    </row>
    <row r="376" spans="1:24" s="61" customFormat="1" ht="12" customHeight="1">
      <c r="A376" s="56"/>
      <c r="B376" s="57"/>
      <c r="C376" s="58"/>
      <c r="D376" s="58"/>
      <c r="E376" s="59" t="s">
        <v>486</v>
      </c>
      <c r="F376" s="60"/>
      <c r="G376" s="60"/>
      <c r="H376" s="60"/>
      <c r="I376" s="60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60"/>
      <c r="W376" s="60"/>
      <c r="X376" s="60"/>
    </row>
    <row r="377" spans="1:24" s="190" customFormat="1" ht="12" customHeight="1">
      <c r="A377" s="104">
        <v>1</v>
      </c>
      <c r="B377" s="132" t="s">
        <v>487</v>
      </c>
      <c r="C377" s="185">
        <v>3654.5</v>
      </c>
      <c r="D377" s="68">
        <f>(C377*1.85*12)/1000</f>
        <v>81.1299</v>
      </c>
      <c r="E377" s="186" t="s">
        <v>488</v>
      </c>
      <c r="F377" s="11"/>
      <c r="G377" s="187"/>
      <c r="H377" s="188">
        <v>0</v>
      </c>
      <c r="I377" s="189">
        <f>G377*H377</f>
        <v>0</v>
      </c>
      <c r="K377" s="191"/>
      <c r="L377" s="191"/>
      <c r="M377" s="191"/>
      <c r="N377" s="191"/>
      <c r="O377" s="191"/>
      <c r="P377" s="192">
        <f>I377</f>
        <v>0</v>
      </c>
      <c r="Q377" s="191"/>
      <c r="R377" s="191"/>
      <c r="S377" s="191"/>
      <c r="T377" s="191"/>
      <c r="U377" s="191"/>
      <c r="V377" s="81">
        <f>SUM(I377:I383)</f>
        <v>388.88</v>
      </c>
      <c r="W377" s="77">
        <f>D377-V377</f>
        <v>-307.7501</v>
      </c>
      <c r="X377" s="193" t="str">
        <f>IF(W377&gt;0,"НЕДОВЫПОЛНЕНИЕ",IF(W377&lt;0,"ПЕРЕРАСХОД"))</f>
        <v>ПЕРЕРАСХОД</v>
      </c>
    </row>
    <row r="378" spans="1:24" s="190" customFormat="1" ht="12" customHeight="1">
      <c r="A378" s="104"/>
      <c r="B378" s="194"/>
      <c r="C378" s="195"/>
      <c r="D378" s="191"/>
      <c r="E378" s="187" t="s">
        <v>489</v>
      </c>
      <c r="F378" s="11" t="s">
        <v>490</v>
      </c>
      <c r="G378" s="187">
        <v>5</v>
      </c>
      <c r="H378" s="196">
        <v>15</v>
      </c>
      <c r="I378" s="189">
        <f>G378*H378</f>
        <v>75</v>
      </c>
      <c r="J378" s="195"/>
      <c r="K378" s="191"/>
      <c r="L378" s="191"/>
      <c r="M378" s="191"/>
      <c r="N378" s="192">
        <f>I378</f>
        <v>75</v>
      </c>
      <c r="O378" s="191"/>
      <c r="P378" s="191"/>
      <c r="Q378" s="191"/>
      <c r="R378" s="191"/>
      <c r="S378" s="191"/>
      <c r="T378" s="191"/>
      <c r="U378" s="191"/>
      <c r="V378" s="197"/>
      <c r="W378" s="191"/>
      <c r="X378" s="191"/>
    </row>
    <row r="379" spans="1:24" s="190" customFormat="1" ht="12" customHeight="1">
      <c r="A379" s="104"/>
      <c r="B379" s="194"/>
      <c r="C379" s="195"/>
      <c r="D379" s="191"/>
      <c r="E379" s="187" t="s">
        <v>491</v>
      </c>
      <c r="F379" s="11" t="s">
        <v>492</v>
      </c>
      <c r="G379" s="186"/>
      <c r="H379" s="196">
        <v>0.82</v>
      </c>
      <c r="I379" s="189">
        <f aca="true" t="shared" si="9" ref="I379:I442">G379*H379</f>
        <v>0</v>
      </c>
      <c r="J379" s="195"/>
      <c r="K379" s="191"/>
      <c r="L379" s="191"/>
      <c r="M379" s="192">
        <f>I379</f>
        <v>0</v>
      </c>
      <c r="N379" s="191"/>
      <c r="O379" s="191"/>
      <c r="P379" s="191"/>
      <c r="Q379" s="191"/>
      <c r="R379" s="191"/>
      <c r="S379" s="191"/>
      <c r="T379" s="191"/>
      <c r="U379" s="191"/>
      <c r="V379" s="197"/>
      <c r="W379" s="191"/>
      <c r="X379" s="191"/>
    </row>
    <row r="380" spans="1:24" s="190" customFormat="1" ht="12" customHeight="1">
      <c r="A380" s="104"/>
      <c r="B380" s="194"/>
      <c r="C380" s="195"/>
      <c r="D380" s="191"/>
      <c r="E380" s="187" t="s">
        <v>493</v>
      </c>
      <c r="F380" s="65" t="s">
        <v>494</v>
      </c>
      <c r="G380" s="187">
        <v>1</v>
      </c>
      <c r="H380" s="196">
        <v>0.18</v>
      </c>
      <c r="I380" s="189">
        <f t="shared" si="9"/>
        <v>0.18</v>
      </c>
      <c r="J380" s="195"/>
      <c r="K380" s="191"/>
      <c r="L380" s="191"/>
      <c r="M380" s="191"/>
      <c r="N380" s="191"/>
      <c r="O380" s="191"/>
      <c r="P380" s="191"/>
      <c r="Q380" s="191"/>
      <c r="R380" s="191"/>
      <c r="S380" s="192">
        <f>I380</f>
        <v>0.18</v>
      </c>
      <c r="T380" s="191"/>
      <c r="U380" s="191"/>
      <c r="V380" s="197"/>
      <c r="W380" s="191"/>
      <c r="X380" s="191"/>
    </row>
    <row r="381" spans="1:24" s="190" customFormat="1" ht="12" customHeight="1">
      <c r="A381" s="104"/>
      <c r="B381" s="194"/>
      <c r="C381" s="195"/>
      <c r="D381" s="191"/>
      <c r="E381" s="187" t="s">
        <v>495</v>
      </c>
      <c r="F381" s="11" t="s">
        <v>492</v>
      </c>
      <c r="G381" s="187">
        <v>5</v>
      </c>
      <c r="H381" s="196">
        <v>2.5</v>
      </c>
      <c r="I381" s="189">
        <f t="shared" si="9"/>
        <v>12.5</v>
      </c>
      <c r="J381" s="195"/>
      <c r="K381" s="191"/>
      <c r="L381" s="191"/>
      <c r="M381" s="191"/>
      <c r="N381" s="191"/>
      <c r="O381" s="192">
        <f>I381</f>
        <v>12.5</v>
      </c>
      <c r="P381" s="191"/>
      <c r="Q381" s="191"/>
      <c r="R381" s="191"/>
      <c r="S381" s="191"/>
      <c r="T381" s="191"/>
      <c r="U381" s="191"/>
      <c r="V381" s="197"/>
      <c r="W381" s="191"/>
      <c r="X381" s="191"/>
    </row>
    <row r="382" spans="1:24" s="190" customFormat="1" ht="12" customHeight="1">
      <c r="A382" s="104"/>
      <c r="B382" s="194"/>
      <c r="C382" s="195"/>
      <c r="D382" s="191"/>
      <c r="E382" s="187" t="s">
        <v>496</v>
      </c>
      <c r="F382" s="11" t="s">
        <v>497</v>
      </c>
      <c r="G382" s="187">
        <v>1</v>
      </c>
      <c r="H382" s="196">
        <v>1.2</v>
      </c>
      <c r="I382" s="189">
        <f t="shared" si="9"/>
        <v>1.2</v>
      </c>
      <c r="J382" s="195"/>
      <c r="K382" s="191"/>
      <c r="L382" s="191"/>
      <c r="M382" s="191"/>
      <c r="N382" s="191"/>
      <c r="O382" s="191"/>
      <c r="P382" s="192">
        <f>I382</f>
        <v>1.2</v>
      </c>
      <c r="Q382" s="191"/>
      <c r="R382" s="191"/>
      <c r="S382" s="191"/>
      <c r="T382" s="191"/>
      <c r="U382" s="191"/>
      <c r="V382" s="197"/>
      <c r="W382" s="191"/>
      <c r="X382" s="191"/>
    </row>
    <row r="383" spans="1:24" s="190" customFormat="1" ht="12" customHeight="1">
      <c r="A383" s="104"/>
      <c r="B383" s="194"/>
      <c r="C383" s="195"/>
      <c r="D383" s="191"/>
      <c r="E383" s="187" t="s">
        <v>498</v>
      </c>
      <c r="F383" s="11" t="s">
        <v>499</v>
      </c>
      <c r="G383" s="187">
        <v>12</v>
      </c>
      <c r="H383" s="196">
        <v>25</v>
      </c>
      <c r="I383" s="189">
        <f t="shared" si="9"/>
        <v>300</v>
      </c>
      <c r="J383" s="195"/>
      <c r="K383" s="191"/>
      <c r="L383" s="191"/>
      <c r="M383" s="191"/>
      <c r="N383" s="191"/>
      <c r="O383" s="191"/>
      <c r="P383" s="191"/>
      <c r="Q383" s="192">
        <f>I383</f>
        <v>300</v>
      </c>
      <c r="R383" s="191"/>
      <c r="S383" s="191"/>
      <c r="T383" s="191"/>
      <c r="U383" s="191"/>
      <c r="V383" s="197"/>
      <c r="W383" s="191"/>
      <c r="X383" s="191"/>
    </row>
    <row r="384" spans="1:26" s="190" customFormat="1" ht="12" customHeight="1">
      <c r="A384" s="104">
        <v>2</v>
      </c>
      <c r="B384" s="132" t="s">
        <v>500</v>
      </c>
      <c r="C384" s="198">
        <v>5349.7</v>
      </c>
      <c r="D384" s="68">
        <f>(C384*1.85*12)/1000</f>
        <v>118.76334</v>
      </c>
      <c r="E384" s="187" t="s">
        <v>501</v>
      </c>
      <c r="F384" s="11" t="s">
        <v>502</v>
      </c>
      <c r="G384" s="187">
        <v>1</v>
      </c>
      <c r="H384" s="196">
        <v>216</v>
      </c>
      <c r="I384" s="189">
        <f t="shared" si="9"/>
        <v>216</v>
      </c>
      <c r="J384" s="195"/>
      <c r="K384" s="191"/>
      <c r="L384" s="191"/>
      <c r="M384" s="191"/>
      <c r="N384" s="191"/>
      <c r="O384" s="191"/>
      <c r="P384" s="195"/>
      <c r="Q384" s="191"/>
      <c r="R384" s="192">
        <f>I384</f>
        <v>216</v>
      </c>
      <c r="S384" s="191"/>
      <c r="T384" s="191"/>
      <c r="U384" s="191"/>
      <c r="V384" s="81">
        <f>SUM(I384:I388)</f>
        <v>235</v>
      </c>
      <c r="W384" s="77">
        <f>D384-V384</f>
        <v>-116.23666</v>
      </c>
      <c r="X384" s="193" t="str">
        <f>IF(W384&gt;0,"НЕДОВЫПОЛНЕНИЕ",IF(W384&lt;0,"ПЕРЕРАСХОД"))</f>
        <v>ПЕРЕРАСХОД</v>
      </c>
      <c r="Z384" s="199"/>
    </row>
    <row r="385" spans="1:24" s="190" customFormat="1" ht="12" customHeight="1">
      <c r="A385" s="104"/>
      <c r="B385" s="194"/>
      <c r="C385" s="195"/>
      <c r="D385" s="191"/>
      <c r="E385" s="186" t="s">
        <v>503</v>
      </c>
      <c r="F385" s="11"/>
      <c r="G385" s="187"/>
      <c r="H385" s="196">
        <v>0</v>
      </c>
      <c r="I385" s="189">
        <f t="shared" si="9"/>
        <v>0</v>
      </c>
      <c r="K385" s="191"/>
      <c r="L385" s="191"/>
      <c r="M385" s="191"/>
      <c r="N385" s="191"/>
      <c r="O385" s="191"/>
      <c r="P385" s="192">
        <f>I385</f>
        <v>0</v>
      </c>
      <c r="Q385" s="191"/>
      <c r="R385" s="191"/>
      <c r="S385" s="191"/>
      <c r="T385" s="191"/>
      <c r="U385" s="191"/>
      <c r="V385" s="197"/>
      <c r="W385" s="191"/>
      <c r="X385" s="191"/>
    </row>
    <row r="386" spans="1:24" s="190" customFormat="1" ht="12" customHeight="1">
      <c r="A386" s="104"/>
      <c r="B386" s="194"/>
      <c r="C386" s="195"/>
      <c r="D386" s="191"/>
      <c r="E386" s="187" t="s">
        <v>504</v>
      </c>
      <c r="F386" s="11" t="s">
        <v>505</v>
      </c>
      <c r="G386" s="187">
        <v>5</v>
      </c>
      <c r="H386" s="196">
        <v>0.8</v>
      </c>
      <c r="I386" s="189">
        <f t="shared" si="9"/>
        <v>4</v>
      </c>
      <c r="J386" s="195"/>
      <c r="K386" s="191"/>
      <c r="L386" s="191"/>
      <c r="M386" s="191"/>
      <c r="N386" s="192">
        <f>I386</f>
        <v>4</v>
      </c>
      <c r="O386" s="200"/>
      <c r="P386" s="191"/>
      <c r="Q386" s="191"/>
      <c r="R386" s="191"/>
      <c r="S386" s="191"/>
      <c r="T386" s="191"/>
      <c r="U386" s="191"/>
      <c r="V386" s="197"/>
      <c r="W386" s="191"/>
      <c r="X386" s="191"/>
    </row>
    <row r="387" spans="1:24" s="190" customFormat="1" ht="12" customHeight="1">
      <c r="A387" s="104"/>
      <c r="B387" s="194"/>
      <c r="C387" s="195"/>
      <c r="D387" s="191"/>
      <c r="E387" s="201" t="s">
        <v>506</v>
      </c>
      <c r="F387" s="202" t="s">
        <v>507</v>
      </c>
      <c r="G387" s="203">
        <v>1</v>
      </c>
      <c r="H387" s="204">
        <v>15</v>
      </c>
      <c r="I387" s="205">
        <f t="shared" si="9"/>
        <v>15</v>
      </c>
      <c r="J387" s="195"/>
      <c r="K387" s="191"/>
      <c r="L387" s="191"/>
      <c r="M387" s="191"/>
      <c r="N387" s="192">
        <f>I387</f>
        <v>15</v>
      </c>
      <c r="O387" s="200"/>
      <c r="P387" s="191"/>
      <c r="Q387" s="191"/>
      <c r="R387" s="191"/>
      <c r="S387" s="191"/>
      <c r="T387" s="191"/>
      <c r="U387" s="191"/>
      <c r="V387" s="197"/>
      <c r="W387" s="191"/>
      <c r="X387" s="191"/>
    </row>
    <row r="388" spans="1:24" s="190" customFormat="1" ht="12" customHeight="1">
      <c r="A388" s="104"/>
      <c r="B388" s="194"/>
      <c r="C388" s="195"/>
      <c r="D388" s="191"/>
      <c r="E388" s="187" t="s">
        <v>508</v>
      </c>
      <c r="F388" s="65" t="s">
        <v>494</v>
      </c>
      <c r="G388" s="187"/>
      <c r="H388" s="196">
        <v>0.18</v>
      </c>
      <c r="I388" s="189">
        <f t="shared" si="9"/>
        <v>0</v>
      </c>
      <c r="J388" s="195"/>
      <c r="K388" s="191"/>
      <c r="L388" s="191"/>
      <c r="M388" s="192">
        <f>I388</f>
        <v>0</v>
      </c>
      <c r="N388" s="191"/>
      <c r="O388" s="191"/>
      <c r="P388" s="191"/>
      <c r="Q388" s="191"/>
      <c r="R388" s="191"/>
      <c r="S388" s="191"/>
      <c r="T388" s="200"/>
      <c r="U388" s="191"/>
      <c r="V388" s="197"/>
      <c r="W388" s="191"/>
      <c r="X388" s="191"/>
    </row>
    <row r="389" spans="1:24" s="190" customFormat="1" ht="12" customHeight="1">
      <c r="A389" s="104">
        <v>3</v>
      </c>
      <c r="B389" s="132" t="s">
        <v>509</v>
      </c>
      <c r="C389" s="198">
        <v>1792.3</v>
      </c>
      <c r="D389" s="68">
        <f>(C389*1.85*12)/1000</f>
        <v>39.78906</v>
      </c>
      <c r="E389" s="187" t="s">
        <v>510</v>
      </c>
      <c r="F389" s="11" t="s">
        <v>511</v>
      </c>
      <c r="G389" s="187">
        <v>1</v>
      </c>
      <c r="H389" s="196">
        <v>9.5</v>
      </c>
      <c r="I389" s="189">
        <f t="shared" si="9"/>
        <v>9.5</v>
      </c>
      <c r="J389" s="195"/>
      <c r="K389" s="191"/>
      <c r="L389" s="191"/>
      <c r="M389" s="191"/>
      <c r="N389" s="192">
        <f>I389</f>
        <v>9.5</v>
      </c>
      <c r="O389" s="195"/>
      <c r="P389" s="200"/>
      <c r="Q389" s="191"/>
      <c r="R389" s="191"/>
      <c r="S389" s="191"/>
      <c r="T389" s="191"/>
      <c r="U389" s="191"/>
      <c r="V389" s="81">
        <f>SUM(I389:I392)</f>
        <v>17.45</v>
      </c>
      <c r="W389" s="77">
        <f>D389-V389</f>
        <v>22.33906</v>
      </c>
      <c r="X389" s="193" t="str">
        <f>IF(W389&gt;0,"НЕДОВЫПОЛНЕНИЕ",IF(W389&lt;0,"ПЕРЕРАСХОД"))</f>
        <v>НЕДОВЫПОЛНЕНИЕ</v>
      </c>
    </row>
    <row r="390" spans="1:24" s="190" customFormat="1" ht="12" customHeight="1">
      <c r="A390" s="104"/>
      <c r="B390" s="194"/>
      <c r="C390" s="195"/>
      <c r="D390" s="191"/>
      <c r="E390" s="187" t="s">
        <v>512</v>
      </c>
      <c r="F390" s="11" t="s">
        <v>513</v>
      </c>
      <c r="G390" s="187">
        <v>1</v>
      </c>
      <c r="H390" s="196">
        <v>0.6</v>
      </c>
      <c r="I390" s="189">
        <f t="shared" si="9"/>
        <v>0.6</v>
      </c>
      <c r="J390" s="195"/>
      <c r="K390" s="191"/>
      <c r="L390" s="191"/>
      <c r="M390" s="191"/>
      <c r="N390" s="191"/>
      <c r="O390" s="192">
        <f>I390</f>
        <v>0.6</v>
      </c>
      <c r="P390" s="191"/>
      <c r="Q390" s="191"/>
      <c r="R390" s="191"/>
      <c r="S390" s="191"/>
      <c r="T390" s="191"/>
      <c r="U390" s="191"/>
      <c r="V390" s="197"/>
      <c r="W390" s="191"/>
      <c r="X390" s="191"/>
    </row>
    <row r="391" spans="1:24" s="190" customFormat="1" ht="12" customHeight="1">
      <c r="A391" s="104"/>
      <c r="B391" s="194"/>
      <c r="C391" s="195"/>
      <c r="D391" s="191"/>
      <c r="E391" s="187" t="s">
        <v>514</v>
      </c>
      <c r="F391" s="11" t="s">
        <v>505</v>
      </c>
      <c r="G391" s="187">
        <v>1.5</v>
      </c>
      <c r="H391" s="196">
        <v>0.8</v>
      </c>
      <c r="I391" s="189">
        <f t="shared" si="9"/>
        <v>1.2000000000000002</v>
      </c>
      <c r="J391" s="195"/>
      <c r="K391" s="191"/>
      <c r="L391" s="191"/>
      <c r="M391" s="191"/>
      <c r="N391" s="191"/>
      <c r="O391" s="195"/>
      <c r="P391" s="192">
        <f>I391</f>
        <v>1.2000000000000002</v>
      </c>
      <c r="Q391" s="191"/>
      <c r="R391" s="191"/>
      <c r="S391" s="191"/>
      <c r="T391" s="191"/>
      <c r="U391" s="191"/>
      <c r="V391" s="197"/>
      <c r="W391" s="191"/>
      <c r="X391" s="191"/>
    </row>
    <row r="392" spans="1:24" s="190" customFormat="1" ht="12" customHeight="1">
      <c r="A392" s="104"/>
      <c r="B392" s="194"/>
      <c r="C392" s="195"/>
      <c r="D392" s="191"/>
      <c r="E392" s="187" t="s">
        <v>515</v>
      </c>
      <c r="F392" s="11" t="s">
        <v>516</v>
      </c>
      <c r="G392" s="206">
        <v>7.5</v>
      </c>
      <c r="H392" s="196">
        <v>0.82</v>
      </c>
      <c r="I392" s="189">
        <f t="shared" si="9"/>
        <v>6.1499999999999995</v>
      </c>
      <c r="J392" s="195"/>
      <c r="K392" s="191"/>
      <c r="L392" s="191"/>
      <c r="M392" s="191"/>
      <c r="N392" s="200"/>
      <c r="O392" s="191"/>
      <c r="P392" s="191"/>
      <c r="Q392" s="192">
        <f>I392</f>
        <v>6.1499999999999995</v>
      </c>
      <c r="R392" s="191"/>
      <c r="S392" s="191"/>
      <c r="T392" s="191"/>
      <c r="U392" s="191"/>
      <c r="V392" s="197"/>
      <c r="W392" s="191"/>
      <c r="X392" s="191"/>
    </row>
    <row r="393" spans="1:24" s="190" customFormat="1" ht="12" customHeight="1">
      <c r="A393" s="104">
        <v>4</v>
      </c>
      <c r="B393" s="132" t="s">
        <v>517</v>
      </c>
      <c r="C393" s="198">
        <v>1772.6</v>
      </c>
      <c r="D393" s="68">
        <f>(C393*1.85*12)/1000</f>
        <v>39.35172</v>
      </c>
      <c r="E393" s="187" t="s">
        <v>518</v>
      </c>
      <c r="F393" s="11" t="s">
        <v>505</v>
      </c>
      <c r="G393" s="187">
        <v>1</v>
      </c>
      <c r="H393" s="196">
        <v>0.8</v>
      </c>
      <c r="I393" s="189">
        <f t="shared" si="9"/>
        <v>0.8</v>
      </c>
      <c r="J393" s="195"/>
      <c r="K393" s="191"/>
      <c r="L393" s="191"/>
      <c r="M393" s="191"/>
      <c r="N393" s="192">
        <f>I393</f>
        <v>0.8</v>
      </c>
      <c r="O393" s="200"/>
      <c r="P393" s="191"/>
      <c r="Q393" s="191"/>
      <c r="R393" s="191"/>
      <c r="S393" s="191"/>
      <c r="T393" s="191"/>
      <c r="U393" s="191"/>
      <c r="V393" s="81">
        <f>SUM(I393:I395)</f>
        <v>28.9</v>
      </c>
      <c r="W393" s="77">
        <f>D393-V393</f>
        <v>10.451720000000002</v>
      </c>
      <c r="X393" s="193" t="str">
        <f>IF(W393&gt;0,"НЕДОВЫПОЛНЕНИЕ",IF(W393&lt;0,"ПЕРЕРАСХОД"))</f>
        <v>НЕДОВЫПОЛНЕНИЕ</v>
      </c>
    </row>
    <row r="394" spans="1:24" s="190" customFormat="1" ht="12" customHeight="1">
      <c r="A394" s="104"/>
      <c r="B394" s="194"/>
      <c r="C394" s="195"/>
      <c r="D394" s="191"/>
      <c r="E394" s="187" t="s">
        <v>519</v>
      </c>
      <c r="F394" s="11" t="s">
        <v>492</v>
      </c>
      <c r="G394" s="187">
        <v>5</v>
      </c>
      <c r="H394" s="196">
        <v>0.82</v>
      </c>
      <c r="I394" s="189">
        <f t="shared" si="9"/>
        <v>4.1</v>
      </c>
      <c r="J394" s="195"/>
      <c r="K394" s="191"/>
      <c r="L394" s="191"/>
      <c r="M394" s="191"/>
      <c r="N394" s="192">
        <f>I394</f>
        <v>4.1</v>
      </c>
      <c r="O394" s="191"/>
      <c r="P394" s="191"/>
      <c r="Q394" s="200"/>
      <c r="R394" s="191"/>
      <c r="S394" s="191"/>
      <c r="T394" s="191"/>
      <c r="U394" s="191"/>
      <c r="V394" s="197"/>
      <c r="W394" s="191"/>
      <c r="X394" s="191"/>
    </row>
    <row r="395" spans="1:24" s="190" customFormat="1" ht="12" customHeight="1">
      <c r="A395" s="104"/>
      <c r="B395" s="194"/>
      <c r="C395" s="195"/>
      <c r="D395" s="191"/>
      <c r="E395" s="187" t="s">
        <v>520</v>
      </c>
      <c r="F395" s="11" t="s">
        <v>521</v>
      </c>
      <c r="G395" s="187">
        <v>20</v>
      </c>
      <c r="H395" s="196">
        <v>1.2</v>
      </c>
      <c r="I395" s="189">
        <f t="shared" si="9"/>
        <v>24</v>
      </c>
      <c r="J395" s="195"/>
      <c r="K395" s="191"/>
      <c r="L395" s="191"/>
      <c r="M395" s="192">
        <f>I395</f>
        <v>24</v>
      </c>
      <c r="N395" s="191"/>
      <c r="O395" s="191"/>
      <c r="P395" s="191"/>
      <c r="Q395" s="191"/>
      <c r="R395" s="191"/>
      <c r="S395" s="191"/>
      <c r="T395" s="191"/>
      <c r="U395" s="191"/>
      <c r="V395" s="197"/>
      <c r="W395" s="191"/>
      <c r="X395" s="191"/>
    </row>
    <row r="396" spans="1:24" s="190" customFormat="1" ht="12" customHeight="1">
      <c r="A396" s="104">
        <v>5</v>
      </c>
      <c r="B396" s="132" t="s">
        <v>522</v>
      </c>
      <c r="C396" s="198">
        <v>673.6</v>
      </c>
      <c r="D396" s="68">
        <f>(C396*1.85*12)/1000</f>
        <v>14.953920000000002</v>
      </c>
      <c r="E396" s="207"/>
      <c r="F396" s="11"/>
      <c r="G396" s="187"/>
      <c r="H396" s="196">
        <v>0</v>
      </c>
      <c r="I396" s="189">
        <f t="shared" si="9"/>
        <v>0</v>
      </c>
      <c r="K396" s="191"/>
      <c r="L396" s="191"/>
      <c r="M396" s="191"/>
      <c r="N396" s="191"/>
      <c r="O396" s="191"/>
      <c r="P396" s="191"/>
      <c r="Q396" s="192">
        <f>I396</f>
        <v>0</v>
      </c>
      <c r="R396" s="191"/>
      <c r="S396" s="191"/>
      <c r="T396" s="191"/>
      <c r="U396" s="191"/>
      <c r="V396" s="81">
        <f>SUM(I396)</f>
        <v>0</v>
      </c>
      <c r="W396" s="77">
        <f>D396-V396</f>
        <v>14.953920000000002</v>
      </c>
      <c r="X396" s="193" t="str">
        <f>IF(W396&gt;0,"НЕДОВЫПОЛНЕНИЕ",IF(W396&lt;0,"ПЕРЕРАСХОД"))</f>
        <v>НЕДОВЫПОЛНЕНИЕ</v>
      </c>
    </row>
    <row r="397" spans="1:24" s="190" customFormat="1" ht="12" customHeight="1">
      <c r="A397" s="104">
        <v>6</v>
      </c>
      <c r="B397" s="132" t="s">
        <v>523</v>
      </c>
      <c r="C397" s="198">
        <v>504</v>
      </c>
      <c r="D397" s="68">
        <f>(C397*1.85*12)/1000</f>
        <v>11.1888</v>
      </c>
      <c r="E397" s="187" t="s">
        <v>524</v>
      </c>
      <c r="F397" s="11" t="s">
        <v>505</v>
      </c>
      <c r="G397" s="187">
        <v>6</v>
      </c>
      <c r="H397" s="196">
        <v>0.8</v>
      </c>
      <c r="I397" s="189">
        <f t="shared" si="9"/>
        <v>4.800000000000001</v>
      </c>
      <c r="J397" s="195"/>
      <c r="K397" s="191"/>
      <c r="L397" s="191"/>
      <c r="M397" s="191"/>
      <c r="N397" s="192">
        <f>I397</f>
        <v>4.800000000000001</v>
      </c>
      <c r="O397" s="200"/>
      <c r="P397" s="191"/>
      <c r="Q397" s="191"/>
      <c r="R397" s="191"/>
      <c r="S397" s="191"/>
      <c r="T397" s="191"/>
      <c r="U397" s="191"/>
      <c r="V397" s="81">
        <f>SUM(I397:I400)</f>
        <v>21.335</v>
      </c>
      <c r="W397" s="77">
        <f>D397-V397</f>
        <v>-10.1462</v>
      </c>
      <c r="X397" s="193" t="str">
        <f>IF(W397&gt;0,"НЕДОВЫПОЛНЕНИЕ",IF(W397&lt;0,"ПЕРЕРАСХОД"))</f>
        <v>ПЕРЕРАСХОД</v>
      </c>
    </row>
    <row r="398" spans="1:24" s="190" customFormat="1" ht="12" customHeight="1">
      <c r="A398" s="104"/>
      <c r="B398" s="194"/>
      <c r="C398" s="195"/>
      <c r="D398" s="191"/>
      <c r="E398" s="187" t="s">
        <v>525</v>
      </c>
      <c r="F398" s="11" t="s">
        <v>521</v>
      </c>
      <c r="G398" s="187">
        <v>10</v>
      </c>
      <c r="H398" s="196">
        <v>1.2</v>
      </c>
      <c r="I398" s="189">
        <f t="shared" si="9"/>
        <v>12</v>
      </c>
      <c r="J398" s="195"/>
      <c r="K398" s="191"/>
      <c r="L398" s="191"/>
      <c r="M398" s="192">
        <f>I398</f>
        <v>12</v>
      </c>
      <c r="N398" s="191"/>
      <c r="O398" s="191"/>
      <c r="P398" s="191"/>
      <c r="Q398" s="191"/>
      <c r="R398" s="191"/>
      <c r="S398" s="191"/>
      <c r="T398" s="191"/>
      <c r="U398" s="191"/>
      <c r="V398" s="197"/>
      <c r="W398" s="191"/>
      <c r="X398" s="191"/>
    </row>
    <row r="399" spans="1:24" s="190" customFormat="1" ht="12" customHeight="1">
      <c r="A399" s="104"/>
      <c r="B399" s="194"/>
      <c r="C399" s="195"/>
      <c r="D399" s="191"/>
      <c r="E399" s="187" t="s">
        <v>526</v>
      </c>
      <c r="F399" s="11" t="s">
        <v>527</v>
      </c>
      <c r="G399" s="187">
        <v>1.5</v>
      </c>
      <c r="H399" s="196">
        <v>0.89</v>
      </c>
      <c r="I399" s="189">
        <f t="shared" si="9"/>
        <v>1.335</v>
      </c>
      <c r="J399" s="195"/>
      <c r="K399" s="191"/>
      <c r="L399" s="191"/>
      <c r="M399" s="191"/>
      <c r="N399" s="192">
        <f>I399</f>
        <v>1.335</v>
      </c>
      <c r="O399" s="191"/>
      <c r="P399" s="191"/>
      <c r="Q399" s="191"/>
      <c r="R399" s="191"/>
      <c r="S399" s="191"/>
      <c r="T399" s="191"/>
      <c r="U399" s="191"/>
      <c r="V399" s="197"/>
      <c r="W399" s="191"/>
      <c r="X399" s="191"/>
    </row>
    <row r="400" spans="1:24" s="190" customFormat="1" ht="12" customHeight="1">
      <c r="A400" s="104"/>
      <c r="B400" s="194"/>
      <c r="C400" s="195"/>
      <c r="D400" s="191"/>
      <c r="E400" s="187" t="s">
        <v>528</v>
      </c>
      <c r="F400" s="11" t="s">
        <v>505</v>
      </c>
      <c r="G400" s="187">
        <v>4</v>
      </c>
      <c r="H400" s="196">
        <v>0.8</v>
      </c>
      <c r="I400" s="189">
        <f t="shared" si="9"/>
        <v>3.2</v>
      </c>
      <c r="J400" s="195"/>
      <c r="K400" s="191"/>
      <c r="L400" s="191"/>
      <c r="M400" s="191"/>
      <c r="N400" s="191"/>
      <c r="O400" s="192">
        <f>I400</f>
        <v>3.2</v>
      </c>
      <c r="P400" s="200"/>
      <c r="Q400" s="191"/>
      <c r="R400" s="191"/>
      <c r="S400" s="191"/>
      <c r="T400" s="191"/>
      <c r="U400" s="191"/>
      <c r="V400" s="197"/>
      <c r="W400" s="191"/>
      <c r="X400" s="191"/>
    </row>
    <row r="401" spans="1:24" s="190" customFormat="1" ht="12" customHeight="1">
      <c r="A401" s="104">
        <v>7</v>
      </c>
      <c r="B401" s="132" t="s">
        <v>529</v>
      </c>
      <c r="C401" s="198">
        <v>674.7</v>
      </c>
      <c r="D401" s="68">
        <f>(C401*1.85*12)/1000</f>
        <v>14.978340000000001</v>
      </c>
      <c r="E401" s="208"/>
      <c r="F401" s="11"/>
      <c r="G401" s="187"/>
      <c r="H401" s="196">
        <v>0</v>
      </c>
      <c r="I401" s="189">
        <f t="shared" si="9"/>
        <v>0</v>
      </c>
      <c r="K401" s="191"/>
      <c r="L401" s="191"/>
      <c r="M401" s="191"/>
      <c r="N401" s="191"/>
      <c r="O401" s="191"/>
      <c r="P401" s="191"/>
      <c r="Q401" s="191"/>
      <c r="R401" s="192">
        <f>I401</f>
        <v>0</v>
      </c>
      <c r="S401" s="191"/>
      <c r="T401" s="191"/>
      <c r="U401" s="191"/>
      <c r="V401" s="81">
        <f>SUM(I401)</f>
        <v>0</v>
      </c>
      <c r="W401" s="77">
        <f>D401-V401</f>
        <v>14.978340000000001</v>
      </c>
      <c r="X401" s="193" t="str">
        <f>IF(W401&gt;0,"НЕДОВЫПОЛНЕНИЕ",IF(W401&lt;0,"ПЕРЕРАСХОД"))</f>
        <v>НЕДОВЫПОЛНЕНИЕ</v>
      </c>
    </row>
    <row r="402" spans="1:24" s="190" customFormat="1" ht="12" customHeight="1">
      <c r="A402" s="104">
        <v>8</v>
      </c>
      <c r="B402" s="132" t="s">
        <v>530</v>
      </c>
      <c r="C402" s="198">
        <v>675.4</v>
      </c>
      <c r="D402" s="68">
        <f>(C402*1.85*12)/1000</f>
        <v>14.99388</v>
      </c>
      <c r="E402" s="208"/>
      <c r="F402" s="11"/>
      <c r="G402" s="187"/>
      <c r="H402" s="196">
        <v>0</v>
      </c>
      <c r="I402" s="189">
        <f t="shared" si="9"/>
        <v>0</v>
      </c>
      <c r="K402" s="191"/>
      <c r="L402" s="191"/>
      <c r="M402" s="191"/>
      <c r="N402" s="191"/>
      <c r="O402" s="191"/>
      <c r="P402" s="191"/>
      <c r="Q402" s="191"/>
      <c r="R402" s="192">
        <f>I402</f>
        <v>0</v>
      </c>
      <c r="S402" s="191"/>
      <c r="T402" s="191"/>
      <c r="U402" s="191"/>
      <c r="V402" s="81">
        <f>SUM(I402)</f>
        <v>0</v>
      </c>
      <c r="W402" s="77">
        <f>D402-V402</f>
        <v>14.99388</v>
      </c>
      <c r="X402" s="193" t="str">
        <f>IF(W402&gt;0,"НЕДОВЫПОЛНЕНИЕ",IF(W402&lt;0,"ПЕРЕРАСХОД"))</f>
        <v>НЕДОВЫПОЛНЕНИЕ</v>
      </c>
    </row>
    <row r="403" spans="1:24" s="190" customFormat="1" ht="12" customHeight="1">
      <c r="A403" s="104">
        <v>9</v>
      </c>
      <c r="B403" s="132" t="s">
        <v>531</v>
      </c>
      <c r="C403" s="198">
        <v>849.7</v>
      </c>
      <c r="D403" s="68">
        <f>(C403*1.85*12)/1000</f>
        <v>18.863340000000004</v>
      </c>
      <c r="E403" s="187" t="s">
        <v>504</v>
      </c>
      <c r="F403" s="11" t="s">
        <v>505</v>
      </c>
      <c r="G403" s="186"/>
      <c r="H403" s="196">
        <v>0.8</v>
      </c>
      <c r="I403" s="189">
        <f t="shared" si="9"/>
        <v>0</v>
      </c>
      <c r="J403" s="195"/>
      <c r="K403" s="191"/>
      <c r="L403" s="191"/>
      <c r="M403" s="191"/>
      <c r="N403" s="191"/>
      <c r="O403" s="191"/>
      <c r="P403" s="192">
        <f>I403</f>
        <v>0</v>
      </c>
      <c r="Q403" s="200"/>
      <c r="R403" s="191"/>
      <c r="S403" s="191"/>
      <c r="T403" s="191"/>
      <c r="U403" s="191"/>
      <c r="V403" s="81">
        <f>SUM(I403:I406)</f>
        <v>25</v>
      </c>
      <c r="W403" s="77">
        <f>D403-V403</f>
        <v>-6.136659999999996</v>
      </c>
      <c r="X403" s="193" t="str">
        <f>IF(W403&gt;0,"НЕДОВЫПОЛНЕНИЕ",IF(W403&lt;0,"ПЕРЕРАСХОД"))</f>
        <v>ПЕРЕРАСХОД</v>
      </c>
    </row>
    <row r="404" spans="1:24" s="190" customFormat="1" ht="12" customHeight="1">
      <c r="A404" s="104"/>
      <c r="B404" s="194"/>
      <c r="C404" s="195"/>
      <c r="D404" s="191"/>
      <c r="E404" s="187" t="s">
        <v>532</v>
      </c>
      <c r="F404" s="65" t="s">
        <v>494</v>
      </c>
      <c r="G404" s="186"/>
      <c r="H404" s="196">
        <v>0.18</v>
      </c>
      <c r="I404" s="189">
        <f t="shared" si="9"/>
        <v>0</v>
      </c>
      <c r="J404" s="195"/>
      <c r="K404" s="191"/>
      <c r="L404" s="191"/>
      <c r="M404" s="200"/>
      <c r="N404" s="191"/>
      <c r="O404" s="192">
        <f>I404</f>
        <v>0</v>
      </c>
      <c r="P404" s="191"/>
      <c r="Q404" s="191"/>
      <c r="R404" s="191"/>
      <c r="S404" s="191"/>
      <c r="T404" s="191"/>
      <c r="U404" s="191"/>
      <c r="V404" s="197"/>
      <c r="W404" s="191"/>
      <c r="X404" s="191"/>
    </row>
    <row r="405" spans="1:24" s="190" customFormat="1" ht="12" customHeight="1">
      <c r="A405" s="104"/>
      <c r="B405" s="194"/>
      <c r="C405" s="195"/>
      <c r="D405" s="191"/>
      <c r="E405" s="187" t="s">
        <v>533</v>
      </c>
      <c r="F405" s="11" t="s">
        <v>527</v>
      </c>
      <c r="G405" s="186"/>
      <c r="H405" s="196">
        <v>0.89</v>
      </c>
      <c r="I405" s="189">
        <f t="shared" si="9"/>
        <v>0</v>
      </c>
      <c r="J405" s="195"/>
      <c r="K405" s="191"/>
      <c r="L405" s="191"/>
      <c r="M405" s="191"/>
      <c r="N405" s="192">
        <f>I405</f>
        <v>0</v>
      </c>
      <c r="O405" s="191"/>
      <c r="P405" s="191"/>
      <c r="Q405" s="191"/>
      <c r="R405" s="191"/>
      <c r="S405" s="191"/>
      <c r="T405" s="191"/>
      <c r="U405" s="191"/>
      <c r="V405" s="197"/>
      <c r="W405" s="191"/>
      <c r="X405" s="191"/>
    </row>
    <row r="406" spans="1:24" s="190" customFormat="1" ht="12" customHeight="1">
      <c r="A406" s="104"/>
      <c r="B406" s="194"/>
      <c r="C406" s="195"/>
      <c r="D406" s="191"/>
      <c r="E406" s="187" t="s">
        <v>534</v>
      </c>
      <c r="F406" s="11" t="s">
        <v>499</v>
      </c>
      <c r="G406" s="187">
        <v>1</v>
      </c>
      <c r="H406" s="196">
        <v>25</v>
      </c>
      <c r="I406" s="189">
        <f t="shared" si="9"/>
        <v>25</v>
      </c>
      <c r="J406" s="195"/>
      <c r="K406" s="191"/>
      <c r="L406" s="191"/>
      <c r="M406" s="191"/>
      <c r="N406" s="191"/>
      <c r="O406" s="192">
        <f>I406</f>
        <v>25</v>
      </c>
      <c r="P406" s="191"/>
      <c r="Q406" s="191"/>
      <c r="R406" s="191"/>
      <c r="S406" s="191"/>
      <c r="T406" s="191"/>
      <c r="U406" s="191"/>
      <c r="V406" s="197"/>
      <c r="W406" s="191"/>
      <c r="X406" s="191"/>
    </row>
    <row r="407" spans="1:24" s="190" customFormat="1" ht="12" customHeight="1">
      <c r="A407" s="104">
        <v>10</v>
      </c>
      <c r="B407" s="132" t="s">
        <v>535</v>
      </c>
      <c r="C407" s="198">
        <v>682.9</v>
      </c>
      <c r="D407" s="68">
        <f>(C407*1.85*12)/1000</f>
        <v>15.160380000000002</v>
      </c>
      <c r="E407" s="187" t="s">
        <v>536</v>
      </c>
      <c r="F407" s="11" t="s">
        <v>537</v>
      </c>
      <c r="G407" s="187">
        <v>2</v>
      </c>
      <c r="H407" s="196">
        <v>35</v>
      </c>
      <c r="I407" s="189">
        <f t="shared" si="9"/>
        <v>70</v>
      </c>
      <c r="J407" s="195"/>
      <c r="K407" s="191"/>
      <c r="L407" s="191"/>
      <c r="M407" s="191"/>
      <c r="N407" s="191"/>
      <c r="O407" s="191"/>
      <c r="P407" s="200"/>
      <c r="Q407" s="192">
        <f>I407</f>
        <v>70</v>
      </c>
      <c r="R407" s="191"/>
      <c r="S407" s="191"/>
      <c r="T407" s="191"/>
      <c r="U407" s="191"/>
      <c r="V407" s="81">
        <f>SUM(I407:I408)</f>
        <v>120</v>
      </c>
      <c r="W407" s="77">
        <f>D407-V407</f>
        <v>-104.83962</v>
      </c>
      <c r="X407" s="193" t="str">
        <f>IF(W407&gt;0,"НЕДОВЫПОЛНЕНИЕ",IF(W407&lt;0,"ПЕРЕРАСХОД"))</f>
        <v>ПЕРЕРАСХОД</v>
      </c>
    </row>
    <row r="408" spans="1:24" s="190" customFormat="1" ht="12" customHeight="1">
      <c r="A408" s="104"/>
      <c r="B408" s="194"/>
      <c r="C408" s="195"/>
      <c r="D408" s="191"/>
      <c r="E408" s="187" t="s">
        <v>538</v>
      </c>
      <c r="F408" s="11" t="s">
        <v>499</v>
      </c>
      <c r="G408" s="187">
        <v>2</v>
      </c>
      <c r="H408" s="196">
        <v>25</v>
      </c>
      <c r="I408" s="189">
        <f t="shared" si="9"/>
        <v>50</v>
      </c>
      <c r="J408" s="195"/>
      <c r="K408" s="191"/>
      <c r="L408" s="191"/>
      <c r="M408" s="191"/>
      <c r="N408" s="191"/>
      <c r="O408" s="191"/>
      <c r="P408" s="192">
        <f>I408</f>
        <v>50</v>
      </c>
      <c r="Q408" s="191"/>
      <c r="R408" s="191"/>
      <c r="S408" s="191"/>
      <c r="T408" s="191"/>
      <c r="U408" s="191"/>
      <c r="V408" s="197"/>
      <c r="W408" s="191"/>
      <c r="X408" s="191"/>
    </row>
    <row r="409" spans="1:24" s="190" customFormat="1" ht="12" customHeight="1">
      <c r="A409" s="104">
        <v>11</v>
      </c>
      <c r="B409" s="132" t="s">
        <v>539</v>
      </c>
      <c r="C409" s="198">
        <v>642.5</v>
      </c>
      <c r="D409" s="68">
        <f>(C409*1.85*12)/1000</f>
        <v>14.2635</v>
      </c>
      <c r="E409" s="187" t="s">
        <v>540</v>
      </c>
      <c r="F409" s="11" t="s">
        <v>505</v>
      </c>
      <c r="G409" s="187">
        <v>2</v>
      </c>
      <c r="H409" s="196">
        <v>0.8</v>
      </c>
      <c r="I409" s="189">
        <f t="shared" si="9"/>
        <v>1.6</v>
      </c>
      <c r="J409" s="195"/>
      <c r="K409" s="191"/>
      <c r="L409" s="191"/>
      <c r="M409" s="191"/>
      <c r="N409" s="191"/>
      <c r="O409" s="191"/>
      <c r="P409" s="195"/>
      <c r="Q409" s="200"/>
      <c r="R409" s="192">
        <f>I409</f>
        <v>1.6</v>
      </c>
      <c r="S409" s="191"/>
      <c r="T409" s="191"/>
      <c r="U409" s="191"/>
      <c r="V409" s="81">
        <f>SUM(I409:I412)</f>
        <v>64.935</v>
      </c>
      <c r="W409" s="77">
        <f>D409-V409</f>
        <v>-50.6715</v>
      </c>
      <c r="X409" s="193" t="str">
        <f>IF(W409&gt;0,"НЕДОВЫПОЛНЕНИЕ",IF(W409&lt;0,"ПЕРЕРАСХОД"))</f>
        <v>ПЕРЕРАСХОД</v>
      </c>
    </row>
    <row r="410" spans="1:24" s="190" customFormat="1" ht="12" customHeight="1">
      <c r="A410" s="104"/>
      <c r="B410" s="194"/>
      <c r="C410" s="195"/>
      <c r="D410" s="191"/>
      <c r="E410" s="187" t="s">
        <v>526</v>
      </c>
      <c r="F410" s="11" t="s">
        <v>527</v>
      </c>
      <c r="G410" s="187">
        <v>1.5</v>
      </c>
      <c r="H410" s="196">
        <v>0.89</v>
      </c>
      <c r="I410" s="189">
        <f t="shared" si="9"/>
        <v>1.335</v>
      </c>
      <c r="J410" s="195"/>
      <c r="K410" s="191"/>
      <c r="L410" s="191"/>
      <c r="M410" s="191"/>
      <c r="N410" s="192">
        <f>I410</f>
        <v>1.335</v>
      </c>
      <c r="O410" s="191"/>
      <c r="P410" s="191"/>
      <c r="Q410" s="191"/>
      <c r="R410" s="191"/>
      <c r="S410" s="191"/>
      <c r="T410" s="191"/>
      <c r="U410" s="191"/>
      <c r="V410" s="197"/>
      <c r="W410" s="191"/>
      <c r="X410" s="191"/>
    </row>
    <row r="411" spans="1:24" s="190" customFormat="1" ht="12" customHeight="1">
      <c r="A411" s="104"/>
      <c r="B411" s="194"/>
      <c r="C411" s="195"/>
      <c r="D411" s="191"/>
      <c r="E411" s="187" t="s">
        <v>541</v>
      </c>
      <c r="F411" s="11" t="s">
        <v>521</v>
      </c>
      <c r="G411" s="187">
        <v>10</v>
      </c>
      <c r="H411" s="196">
        <v>1.2</v>
      </c>
      <c r="I411" s="189">
        <f t="shared" si="9"/>
        <v>12</v>
      </c>
      <c r="J411" s="195"/>
      <c r="K411" s="191"/>
      <c r="L411" s="191"/>
      <c r="M411" s="192">
        <f>I411</f>
        <v>12</v>
      </c>
      <c r="N411" s="191"/>
      <c r="O411" s="191"/>
      <c r="P411" s="191"/>
      <c r="Q411" s="191"/>
      <c r="R411" s="191"/>
      <c r="S411" s="191"/>
      <c r="T411" s="191"/>
      <c r="U411" s="191"/>
      <c r="V411" s="197"/>
      <c r="W411" s="191"/>
      <c r="X411" s="191"/>
    </row>
    <row r="412" spans="1:24" s="190" customFormat="1" ht="12" customHeight="1">
      <c r="A412" s="104"/>
      <c r="B412" s="194"/>
      <c r="C412" s="195"/>
      <c r="D412" s="191"/>
      <c r="E412" s="187" t="s">
        <v>538</v>
      </c>
      <c r="F412" s="11" t="s">
        <v>499</v>
      </c>
      <c r="G412" s="187">
        <v>2</v>
      </c>
      <c r="H412" s="196">
        <v>25</v>
      </c>
      <c r="I412" s="189">
        <f t="shared" si="9"/>
        <v>50</v>
      </c>
      <c r="J412" s="195"/>
      <c r="K412" s="191"/>
      <c r="L412" s="191"/>
      <c r="M412" s="191"/>
      <c r="N412" s="191"/>
      <c r="O412" s="192">
        <f>I412</f>
        <v>50</v>
      </c>
      <c r="P412" s="191"/>
      <c r="Q412" s="191"/>
      <c r="R412" s="191"/>
      <c r="S412" s="191"/>
      <c r="T412" s="191"/>
      <c r="U412" s="191"/>
      <c r="V412" s="197"/>
      <c r="W412" s="191"/>
      <c r="X412" s="191"/>
    </row>
    <row r="413" spans="1:24" s="190" customFormat="1" ht="12" customHeight="1">
      <c r="A413" s="104">
        <v>12</v>
      </c>
      <c r="B413" s="132" t="s">
        <v>542</v>
      </c>
      <c r="C413" s="198">
        <v>1751.1</v>
      </c>
      <c r="D413" s="68">
        <f>(C413*1.85*12)/1000</f>
        <v>38.87442</v>
      </c>
      <c r="E413" s="187" t="s">
        <v>543</v>
      </c>
      <c r="F413" s="11" t="s">
        <v>505</v>
      </c>
      <c r="G413" s="187">
        <v>2</v>
      </c>
      <c r="H413" s="196">
        <v>0.8</v>
      </c>
      <c r="I413" s="189">
        <f t="shared" si="9"/>
        <v>1.6</v>
      </c>
      <c r="J413" s="195"/>
      <c r="K413" s="191"/>
      <c r="L413" s="191"/>
      <c r="M413" s="191"/>
      <c r="N413" s="191"/>
      <c r="O413" s="191"/>
      <c r="P413" s="192">
        <f>I413</f>
        <v>1.6</v>
      </c>
      <c r="Q413" s="191"/>
      <c r="R413" s="191"/>
      <c r="S413" s="191"/>
      <c r="T413" s="191"/>
      <c r="U413" s="191"/>
      <c r="V413" s="81">
        <f>SUM(I413)</f>
        <v>1.6</v>
      </c>
      <c r="W413" s="77">
        <f>D413-V413</f>
        <v>37.27442</v>
      </c>
      <c r="X413" s="193" t="str">
        <f>IF(W413&gt;0,"НЕДОВЫПОЛНЕНИЕ",IF(W413&lt;0,"ПЕРЕРАСХОД"))</f>
        <v>НЕДОВЫПОЛНЕНИЕ</v>
      </c>
    </row>
    <row r="414" spans="1:24" s="190" customFormat="1" ht="12" customHeight="1">
      <c r="A414" s="104">
        <v>13</v>
      </c>
      <c r="B414" s="132" t="s">
        <v>544</v>
      </c>
      <c r="C414" s="198">
        <v>1285.1</v>
      </c>
      <c r="D414" s="68">
        <f>(C414*1.85*12)/1000</f>
        <v>28.529220000000002</v>
      </c>
      <c r="E414" s="187" t="s">
        <v>545</v>
      </c>
      <c r="F414" s="11" t="s">
        <v>499</v>
      </c>
      <c r="G414" s="187">
        <v>2</v>
      </c>
      <c r="H414" s="196">
        <v>25</v>
      </c>
      <c r="I414" s="189">
        <f t="shared" si="9"/>
        <v>50</v>
      </c>
      <c r="J414" s="195"/>
      <c r="K414" s="191"/>
      <c r="L414" s="191"/>
      <c r="M414" s="191"/>
      <c r="N414" s="191"/>
      <c r="O414" s="200"/>
      <c r="P414" s="191"/>
      <c r="Q414" s="192">
        <f>I414</f>
        <v>50</v>
      </c>
      <c r="R414" s="191"/>
      <c r="S414" s="191"/>
      <c r="T414" s="191"/>
      <c r="U414" s="191"/>
      <c r="V414" s="81">
        <f>SUM(I414)</f>
        <v>50</v>
      </c>
      <c r="W414" s="77">
        <f>D414-V414</f>
        <v>-21.470779999999998</v>
      </c>
      <c r="X414" s="193" t="str">
        <f>IF(W414&gt;0,"НЕДОВЫПОЛНЕНИЕ",IF(W414&lt;0,"ПЕРЕРАСХОД"))</f>
        <v>ПЕРЕРАСХОД</v>
      </c>
    </row>
    <row r="415" spans="1:24" s="190" customFormat="1" ht="12" customHeight="1">
      <c r="A415" s="104">
        <v>14</v>
      </c>
      <c r="B415" s="132" t="s">
        <v>546</v>
      </c>
      <c r="C415" s="198">
        <v>1517.9</v>
      </c>
      <c r="D415" s="68">
        <f>(C415*1.85*12)/1000</f>
        <v>33.69738</v>
      </c>
      <c r="E415" s="187" t="s">
        <v>547</v>
      </c>
      <c r="F415" s="11" t="s">
        <v>505</v>
      </c>
      <c r="G415" s="187">
        <v>4.5</v>
      </c>
      <c r="H415" s="196">
        <v>0.8</v>
      </c>
      <c r="I415" s="189">
        <f t="shared" si="9"/>
        <v>3.6</v>
      </c>
      <c r="J415" s="195"/>
      <c r="K415" s="191"/>
      <c r="L415" s="191"/>
      <c r="M415" s="191"/>
      <c r="N415" s="191"/>
      <c r="O415" s="191"/>
      <c r="P415" s="200"/>
      <c r="Q415" s="191"/>
      <c r="R415" s="192">
        <f>I415</f>
        <v>3.6</v>
      </c>
      <c r="S415" s="191"/>
      <c r="T415" s="191"/>
      <c r="U415" s="191"/>
      <c r="V415" s="81">
        <f>SUM(I415:I417)</f>
        <v>79.8</v>
      </c>
      <c r="W415" s="77">
        <f>D415-V415</f>
        <v>-46.102619999999995</v>
      </c>
      <c r="X415" s="193" t="str">
        <f>IF(W415&gt;0,"НЕДОВЫПОЛНЕНИЕ",IF(W415&lt;0,"ПЕРЕРАСХОД"))</f>
        <v>ПЕРЕРАСХОД</v>
      </c>
    </row>
    <row r="416" spans="1:24" s="190" customFormat="1" ht="12" customHeight="1">
      <c r="A416" s="104"/>
      <c r="B416" s="194"/>
      <c r="C416" s="195"/>
      <c r="D416" s="191"/>
      <c r="E416" s="187" t="s">
        <v>548</v>
      </c>
      <c r="F416" s="11" t="s">
        <v>505</v>
      </c>
      <c r="G416" s="187">
        <v>1.5</v>
      </c>
      <c r="H416" s="196">
        <v>0.8</v>
      </c>
      <c r="I416" s="189">
        <f t="shared" si="9"/>
        <v>1.2000000000000002</v>
      </c>
      <c r="J416" s="195"/>
      <c r="K416" s="191"/>
      <c r="L416" s="191"/>
      <c r="M416" s="191"/>
      <c r="N416" s="192">
        <f>I416</f>
        <v>1.2000000000000002</v>
      </c>
      <c r="O416" s="191"/>
      <c r="P416" s="200"/>
      <c r="Q416" s="191"/>
      <c r="R416" s="191"/>
      <c r="S416" s="191"/>
      <c r="T416" s="191"/>
      <c r="U416" s="191"/>
      <c r="V416" s="197"/>
      <c r="W416" s="191"/>
      <c r="X416" s="191"/>
    </row>
    <row r="417" spans="1:24" s="190" customFormat="1" ht="12" customHeight="1">
      <c r="A417" s="104"/>
      <c r="B417" s="194"/>
      <c r="C417" s="195"/>
      <c r="D417" s="191"/>
      <c r="E417" s="187" t="s">
        <v>549</v>
      </c>
      <c r="F417" s="11" t="s">
        <v>499</v>
      </c>
      <c r="G417" s="187">
        <v>3</v>
      </c>
      <c r="H417" s="196">
        <v>25</v>
      </c>
      <c r="I417" s="189">
        <f t="shared" si="9"/>
        <v>75</v>
      </c>
      <c r="J417" s="195"/>
      <c r="K417" s="191"/>
      <c r="L417" s="191"/>
      <c r="M417" s="191"/>
      <c r="N417" s="191"/>
      <c r="O417" s="192">
        <f>I417</f>
        <v>75</v>
      </c>
      <c r="P417" s="191"/>
      <c r="Q417" s="200"/>
      <c r="R417" s="191"/>
      <c r="S417" s="191"/>
      <c r="T417" s="191"/>
      <c r="U417" s="191"/>
      <c r="V417" s="197"/>
      <c r="W417" s="191"/>
      <c r="X417" s="191"/>
    </row>
    <row r="418" spans="1:24" s="190" customFormat="1" ht="12" customHeight="1">
      <c r="A418" s="104">
        <v>15</v>
      </c>
      <c r="B418" s="132" t="s">
        <v>550</v>
      </c>
      <c r="C418" s="198">
        <v>1486.6</v>
      </c>
      <c r="D418" s="68">
        <f>(C418*1.85*12)/1000</f>
        <v>33.002520000000004</v>
      </c>
      <c r="E418" s="187" t="s">
        <v>551</v>
      </c>
      <c r="F418" s="11" t="s">
        <v>499</v>
      </c>
      <c r="G418" s="187">
        <v>8</v>
      </c>
      <c r="H418" s="196">
        <v>25</v>
      </c>
      <c r="I418" s="189">
        <f t="shared" si="9"/>
        <v>200</v>
      </c>
      <c r="J418" s="195"/>
      <c r="K418" s="191"/>
      <c r="L418" s="191"/>
      <c r="M418" s="191"/>
      <c r="N418" s="191"/>
      <c r="O418" s="200"/>
      <c r="P418" s="192">
        <f>I418</f>
        <v>200</v>
      </c>
      <c r="Q418" s="191"/>
      <c r="R418" s="191"/>
      <c r="S418" s="191"/>
      <c r="T418" s="191"/>
      <c r="U418" s="191"/>
      <c r="V418" s="81">
        <f>SUM(I418)</f>
        <v>200</v>
      </c>
      <c r="W418" s="77">
        <f>D418-V418</f>
        <v>-166.99748</v>
      </c>
      <c r="X418" s="193" t="str">
        <f>IF(W418&gt;0,"НЕДОВЫПОЛНЕНИЕ",IF(W418&lt;0,"ПЕРЕРАСХОД"))</f>
        <v>ПЕРЕРАСХОД</v>
      </c>
    </row>
    <row r="419" spans="1:24" s="190" customFormat="1" ht="12" customHeight="1">
      <c r="A419" s="104">
        <v>16</v>
      </c>
      <c r="B419" s="132" t="s">
        <v>552</v>
      </c>
      <c r="C419" s="198">
        <v>1853.4</v>
      </c>
      <c r="D419" s="68">
        <f>(C419*1.85*12)/1000</f>
        <v>41.145480000000006</v>
      </c>
      <c r="E419" s="187" t="s">
        <v>553</v>
      </c>
      <c r="F419" s="11" t="s">
        <v>499</v>
      </c>
      <c r="G419" s="187">
        <v>4</v>
      </c>
      <c r="H419" s="196">
        <v>25</v>
      </c>
      <c r="I419" s="189">
        <f t="shared" si="9"/>
        <v>100</v>
      </c>
      <c r="J419" s="195"/>
      <c r="K419" s="191"/>
      <c r="L419" s="191"/>
      <c r="M419" s="195"/>
      <c r="N419" s="191"/>
      <c r="O419" s="191"/>
      <c r="P419" s="191"/>
      <c r="Q419" s="192">
        <f>I419</f>
        <v>100</v>
      </c>
      <c r="R419" s="191"/>
      <c r="S419" s="191"/>
      <c r="T419" s="191"/>
      <c r="U419" s="191"/>
      <c r="V419" s="81">
        <f>SUM(I419)</f>
        <v>100</v>
      </c>
      <c r="W419" s="77">
        <f>D419-V419</f>
        <v>-58.854519999999994</v>
      </c>
      <c r="X419" s="193" t="str">
        <f>IF(W419&gt;0,"НЕДОВЫПОЛНЕНИЕ",IF(W419&lt;0,"ПЕРЕРАСХОД"))</f>
        <v>ПЕРЕРАСХОД</v>
      </c>
    </row>
    <row r="420" spans="1:24" s="190" customFormat="1" ht="12" customHeight="1">
      <c r="A420" s="104">
        <v>17</v>
      </c>
      <c r="B420" s="132" t="s">
        <v>554</v>
      </c>
      <c r="C420" s="198">
        <v>646</v>
      </c>
      <c r="D420" s="68">
        <f>(C420*1.85*12)/1000</f>
        <v>14.3412</v>
      </c>
      <c r="E420" s="187" t="s">
        <v>555</v>
      </c>
      <c r="F420" s="11" t="s">
        <v>521</v>
      </c>
      <c r="G420" s="187">
        <v>10</v>
      </c>
      <c r="H420" s="196">
        <v>1.2</v>
      </c>
      <c r="I420" s="189">
        <f t="shared" si="9"/>
        <v>12</v>
      </c>
      <c r="J420" s="195"/>
      <c r="K420" s="191"/>
      <c r="L420" s="191"/>
      <c r="M420" s="192">
        <f>I420</f>
        <v>12</v>
      </c>
      <c r="N420" s="191"/>
      <c r="O420" s="191"/>
      <c r="P420" s="191"/>
      <c r="Q420" s="191"/>
      <c r="R420" s="191"/>
      <c r="S420" s="191"/>
      <c r="T420" s="191"/>
      <c r="U420" s="191"/>
      <c r="V420" s="81">
        <f>SUM(I420:I421)</f>
        <v>62</v>
      </c>
      <c r="W420" s="77">
        <f>D420-V420</f>
        <v>-47.6588</v>
      </c>
      <c r="X420" s="193" t="str">
        <f>IF(W420&gt;0,"НЕДОВЫПОЛНЕНИЕ",IF(W420&lt;0,"ПЕРЕРАСХОД"))</f>
        <v>ПЕРЕРАСХОД</v>
      </c>
    </row>
    <row r="421" spans="1:24" s="190" customFormat="1" ht="12" customHeight="1">
      <c r="A421" s="104"/>
      <c r="B421" s="194"/>
      <c r="C421" s="195"/>
      <c r="D421" s="191"/>
      <c r="E421" s="187" t="s">
        <v>538</v>
      </c>
      <c r="F421" s="11" t="s">
        <v>499</v>
      </c>
      <c r="G421" s="187">
        <v>2</v>
      </c>
      <c r="H421" s="196">
        <v>25</v>
      </c>
      <c r="I421" s="189">
        <f t="shared" si="9"/>
        <v>50</v>
      </c>
      <c r="J421" s="195"/>
      <c r="K421" s="191"/>
      <c r="L421" s="191"/>
      <c r="M421" s="191"/>
      <c r="N421" s="192">
        <f>I421</f>
        <v>50</v>
      </c>
      <c r="O421" s="191"/>
      <c r="P421" s="191"/>
      <c r="Q421" s="191"/>
      <c r="R421" s="200"/>
      <c r="S421" s="191"/>
      <c r="T421" s="191"/>
      <c r="U421" s="191"/>
      <c r="V421" s="197"/>
      <c r="W421" s="191"/>
      <c r="X421" s="191"/>
    </row>
    <row r="422" spans="1:24" s="190" customFormat="1" ht="12" customHeight="1">
      <c r="A422" s="104">
        <v>18</v>
      </c>
      <c r="B422" s="132" t="s">
        <v>556</v>
      </c>
      <c r="C422" s="198">
        <v>642.3</v>
      </c>
      <c r="D422" s="68">
        <f>(C422*1.85*12)/1000</f>
        <v>14.259059999999998</v>
      </c>
      <c r="E422" s="187" t="s">
        <v>538</v>
      </c>
      <c r="F422" s="11" t="s">
        <v>499</v>
      </c>
      <c r="G422" s="187">
        <v>2</v>
      </c>
      <c r="H422" s="196">
        <v>25</v>
      </c>
      <c r="I422" s="189">
        <f t="shared" si="9"/>
        <v>50</v>
      </c>
      <c r="J422" s="195"/>
      <c r="K422" s="191"/>
      <c r="L422" s="191"/>
      <c r="M422" s="191"/>
      <c r="N422" s="191"/>
      <c r="O422" s="192">
        <f>I422</f>
        <v>50</v>
      </c>
      <c r="P422" s="191"/>
      <c r="Q422" s="200"/>
      <c r="R422" s="191"/>
      <c r="S422" s="191"/>
      <c r="T422" s="191"/>
      <c r="U422" s="191"/>
      <c r="V422" s="81">
        <f>SUM(I422)</f>
        <v>50</v>
      </c>
      <c r="W422" s="77">
        <f>D422-V422</f>
        <v>-35.74094</v>
      </c>
      <c r="X422" s="193" t="str">
        <f>IF(W422&gt;0,"НЕДОВЫПОЛНЕНИЕ",IF(W422&lt;0,"ПЕРЕРАСХОД"))</f>
        <v>ПЕРЕРАСХОД</v>
      </c>
    </row>
    <row r="423" spans="1:24" s="190" customFormat="1" ht="12" customHeight="1">
      <c r="A423" s="104">
        <v>19</v>
      </c>
      <c r="B423" s="132" t="s">
        <v>557</v>
      </c>
      <c r="C423" s="198">
        <v>1838.4</v>
      </c>
      <c r="D423" s="68">
        <f>(C423*1.85*12)/1000</f>
        <v>40.81248</v>
      </c>
      <c r="E423" s="187" t="s">
        <v>558</v>
      </c>
      <c r="F423" s="11" t="s">
        <v>559</v>
      </c>
      <c r="G423" s="187">
        <v>3</v>
      </c>
      <c r="H423" s="196">
        <v>15</v>
      </c>
      <c r="I423" s="189">
        <f t="shared" si="9"/>
        <v>45</v>
      </c>
      <c r="J423" s="195"/>
      <c r="K423" s="191"/>
      <c r="L423" s="191"/>
      <c r="M423" s="191"/>
      <c r="N423" s="192">
        <f>I423</f>
        <v>45</v>
      </c>
      <c r="O423" s="191"/>
      <c r="P423" s="200"/>
      <c r="Q423" s="191"/>
      <c r="R423" s="191"/>
      <c r="S423" s="191"/>
      <c r="T423" s="191"/>
      <c r="U423" s="191"/>
      <c r="V423" s="81">
        <f>SUM(I423:I427)</f>
        <v>178.8</v>
      </c>
      <c r="W423" s="77">
        <f>D423-V423</f>
        <v>-137.98752000000002</v>
      </c>
      <c r="X423" s="193" t="str">
        <f>IF(W423&gt;0,"НЕДОВЫПОЛНЕНИЕ",IF(W423&lt;0,"ПЕРЕРАСХОД"))</f>
        <v>ПЕРЕРАСХОД</v>
      </c>
    </row>
    <row r="424" spans="1:24" s="190" customFormat="1" ht="12" customHeight="1">
      <c r="A424" s="104"/>
      <c r="B424" s="194"/>
      <c r="C424" s="195"/>
      <c r="D424" s="191"/>
      <c r="E424" s="206" t="s">
        <v>560</v>
      </c>
      <c r="F424" s="11" t="s">
        <v>145</v>
      </c>
      <c r="G424" s="187"/>
      <c r="H424" s="196">
        <v>1.65</v>
      </c>
      <c r="I424" s="189">
        <f t="shared" si="9"/>
        <v>0</v>
      </c>
      <c r="K424" s="191"/>
      <c r="L424" s="191"/>
      <c r="M424" s="200"/>
      <c r="N424" s="191"/>
      <c r="O424" s="192">
        <f>I424</f>
        <v>0</v>
      </c>
      <c r="P424" s="191"/>
      <c r="Q424" s="191"/>
      <c r="R424" s="191"/>
      <c r="S424" s="191"/>
      <c r="T424" s="191"/>
      <c r="U424" s="191"/>
      <c r="V424" s="197"/>
      <c r="W424" s="191"/>
      <c r="X424" s="191"/>
    </row>
    <row r="425" spans="1:24" s="190" customFormat="1" ht="12" customHeight="1">
      <c r="A425" s="104"/>
      <c r="B425" s="194"/>
      <c r="C425" s="195"/>
      <c r="D425" s="191"/>
      <c r="E425" s="187" t="s">
        <v>561</v>
      </c>
      <c r="F425" s="11" t="s">
        <v>562</v>
      </c>
      <c r="G425" s="187">
        <v>5</v>
      </c>
      <c r="H425" s="196">
        <v>0.76</v>
      </c>
      <c r="I425" s="189">
        <f t="shared" si="9"/>
        <v>3.8</v>
      </c>
      <c r="J425" s="195"/>
      <c r="K425" s="191"/>
      <c r="L425" s="191"/>
      <c r="M425" s="191"/>
      <c r="N425" s="200"/>
      <c r="O425" s="191"/>
      <c r="P425" s="192">
        <f>I425</f>
        <v>3.8</v>
      </c>
      <c r="Q425" s="191"/>
      <c r="R425" s="191"/>
      <c r="S425" s="191"/>
      <c r="T425" s="191"/>
      <c r="U425" s="191"/>
      <c r="V425" s="197"/>
      <c r="W425" s="191"/>
      <c r="X425" s="191"/>
    </row>
    <row r="426" spans="1:24" s="190" customFormat="1" ht="12" customHeight="1">
      <c r="A426" s="104"/>
      <c r="B426" s="194"/>
      <c r="C426" s="195"/>
      <c r="D426" s="191"/>
      <c r="E426" s="187" t="s">
        <v>563</v>
      </c>
      <c r="F426" s="65" t="s">
        <v>564</v>
      </c>
      <c r="G426" s="187">
        <v>1</v>
      </c>
      <c r="H426" s="196">
        <v>105</v>
      </c>
      <c r="I426" s="189">
        <f t="shared" si="9"/>
        <v>105</v>
      </c>
      <c r="J426" s="195"/>
      <c r="K426" s="191"/>
      <c r="L426" s="191"/>
      <c r="M426" s="192">
        <f>I426</f>
        <v>105</v>
      </c>
      <c r="N426" s="195"/>
      <c r="O426" s="191"/>
      <c r="P426" s="191"/>
      <c r="Q426" s="191"/>
      <c r="R426" s="191"/>
      <c r="S426" s="191"/>
      <c r="T426" s="191"/>
      <c r="U426" s="191"/>
      <c r="V426" s="197"/>
      <c r="W426" s="191"/>
      <c r="X426" s="191"/>
    </row>
    <row r="427" spans="1:24" s="190" customFormat="1" ht="12" customHeight="1">
      <c r="A427" s="104"/>
      <c r="B427" s="194"/>
      <c r="C427" s="195"/>
      <c r="D427" s="191"/>
      <c r="E427" s="187" t="s">
        <v>565</v>
      </c>
      <c r="F427" s="11" t="s">
        <v>499</v>
      </c>
      <c r="G427" s="187">
        <v>1</v>
      </c>
      <c r="H427" s="196">
        <v>25</v>
      </c>
      <c r="I427" s="189">
        <f t="shared" si="9"/>
        <v>25</v>
      </c>
      <c r="J427" s="195"/>
      <c r="K427" s="191"/>
      <c r="L427" s="191"/>
      <c r="M427" s="191"/>
      <c r="N427" s="200"/>
      <c r="O427" s="192">
        <f>I427</f>
        <v>25</v>
      </c>
      <c r="P427" s="191"/>
      <c r="Q427" s="191"/>
      <c r="R427" s="191"/>
      <c r="S427" s="191"/>
      <c r="T427" s="191"/>
      <c r="U427" s="191"/>
      <c r="V427" s="197"/>
      <c r="W427" s="191"/>
      <c r="X427" s="191"/>
    </row>
    <row r="428" spans="1:24" s="190" customFormat="1" ht="12" customHeight="1">
      <c r="A428" s="104">
        <v>20</v>
      </c>
      <c r="B428" s="132" t="s">
        <v>566</v>
      </c>
      <c r="C428" s="198">
        <v>1524.5</v>
      </c>
      <c r="D428" s="68">
        <f>(C428*1.85*12)/1000</f>
        <v>33.843900000000005</v>
      </c>
      <c r="E428" s="206" t="s">
        <v>567</v>
      </c>
      <c r="F428" s="11" t="s">
        <v>492</v>
      </c>
      <c r="G428" s="187">
        <v>6</v>
      </c>
      <c r="H428" s="196">
        <v>0.63</v>
      </c>
      <c r="I428" s="189">
        <f t="shared" si="9"/>
        <v>3.7800000000000002</v>
      </c>
      <c r="J428" s="195"/>
      <c r="K428" s="191"/>
      <c r="L428" s="191"/>
      <c r="M428" s="191"/>
      <c r="N428" s="192">
        <f>I428</f>
        <v>3.7800000000000002</v>
      </c>
      <c r="O428" s="200"/>
      <c r="P428" s="191"/>
      <c r="Q428" s="191"/>
      <c r="R428" s="191"/>
      <c r="S428" s="191"/>
      <c r="T428" s="191"/>
      <c r="U428" s="191"/>
      <c r="V428" s="81">
        <f>SUM(I428:I432)</f>
        <v>150.165</v>
      </c>
      <c r="W428" s="77">
        <f>D428-V428</f>
        <v>-116.32109999999999</v>
      </c>
      <c r="X428" s="193" t="str">
        <f>IF(W428&gt;0,"НЕДОВЫПОЛНЕНИЕ",IF(W428&lt;0,"ПЕРЕРАСХОД"))</f>
        <v>ПЕРЕРАСХОД</v>
      </c>
    </row>
    <row r="429" spans="1:24" s="190" customFormat="1" ht="12" customHeight="1">
      <c r="A429" s="104"/>
      <c r="B429" s="194"/>
      <c r="C429" s="195"/>
      <c r="D429" s="191"/>
      <c r="E429" s="187" t="s">
        <v>568</v>
      </c>
      <c r="F429" s="11" t="s">
        <v>505</v>
      </c>
      <c r="G429" s="187">
        <v>4.5</v>
      </c>
      <c r="H429" s="196">
        <v>0.8</v>
      </c>
      <c r="I429" s="189">
        <f t="shared" si="9"/>
        <v>3.6</v>
      </c>
      <c r="J429" s="195"/>
      <c r="K429" s="191"/>
      <c r="L429" s="191"/>
      <c r="M429" s="191"/>
      <c r="N429" s="191"/>
      <c r="O429" s="191"/>
      <c r="P429" s="192">
        <f>I429</f>
        <v>3.6</v>
      </c>
      <c r="Q429" s="191"/>
      <c r="R429" s="191"/>
      <c r="S429" s="191"/>
      <c r="T429" s="191"/>
      <c r="U429" s="191"/>
      <c r="V429" s="197"/>
      <c r="W429" s="191"/>
      <c r="X429" s="191"/>
    </row>
    <row r="430" spans="1:24" s="190" customFormat="1" ht="12" customHeight="1">
      <c r="A430" s="104"/>
      <c r="B430" s="194"/>
      <c r="C430" s="195"/>
      <c r="D430" s="191"/>
      <c r="E430" s="187" t="s">
        <v>569</v>
      </c>
      <c r="F430" s="11" t="s">
        <v>527</v>
      </c>
      <c r="G430" s="187">
        <v>6.5</v>
      </c>
      <c r="H430" s="196">
        <v>0.89</v>
      </c>
      <c r="I430" s="189">
        <f t="shared" si="9"/>
        <v>5.785</v>
      </c>
      <c r="J430" s="195"/>
      <c r="K430" s="191"/>
      <c r="L430" s="191"/>
      <c r="M430" s="191"/>
      <c r="N430" s="200"/>
      <c r="O430" s="191"/>
      <c r="P430" s="191"/>
      <c r="Q430" s="192">
        <f>I430</f>
        <v>5.785</v>
      </c>
      <c r="R430" s="191"/>
      <c r="S430" s="191"/>
      <c r="T430" s="191"/>
      <c r="U430" s="191"/>
      <c r="V430" s="197"/>
      <c r="W430" s="191"/>
      <c r="X430" s="191"/>
    </row>
    <row r="431" spans="1:24" s="190" customFormat="1" ht="12" customHeight="1">
      <c r="A431" s="104"/>
      <c r="B431" s="194"/>
      <c r="C431" s="195"/>
      <c r="D431" s="191"/>
      <c r="E431" s="187" t="s">
        <v>541</v>
      </c>
      <c r="F431" s="11" t="s">
        <v>521</v>
      </c>
      <c r="G431" s="187">
        <v>10</v>
      </c>
      <c r="H431" s="196">
        <v>1.2</v>
      </c>
      <c r="I431" s="189">
        <f t="shared" si="9"/>
        <v>12</v>
      </c>
      <c r="J431" s="195"/>
      <c r="K431" s="191"/>
      <c r="L431" s="191"/>
      <c r="M431" s="192">
        <f>I431</f>
        <v>12</v>
      </c>
      <c r="N431" s="191"/>
      <c r="O431" s="191"/>
      <c r="P431" s="191"/>
      <c r="Q431" s="191"/>
      <c r="R431" s="191"/>
      <c r="S431" s="191"/>
      <c r="T431" s="191"/>
      <c r="U431" s="191"/>
      <c r="V431" s="197"/>
      <c r="W431" s="191"/>
      <c r="X431" s="191"/>
    </row>
    <row r="432" spans="1:24" s="190" customFormat="1" ht="12" customHeight="1">
      <c r="A432" s="104"/>
      <c r="B432" s="194"/>
      <c r="C432" s="195"/>
      <c r="D432" s="191"/>
      <c r="E432" s="187" t="s">
        <v>570</v>
      </c>
      <c r="F432" s="11" t="s">
        <v>499</v>
      </c>
      <c r="G432" s="187">
        <v>5</v>
      </c>
      <c r="H432" s="196">
        <v>25</v>
      </c>
      <c r="I432" s="189">
        <f t="shared" si="9"/>
        <v>125</v>
      </c>
      <c r="J432" s="195"/>
      <c r="K432" s="191"/>
      <c r="L432" s="191"/>
      <c r="M432" s="191"/>
      <c r="N432" s="191"/>
      <c r="O432" s="192">
        <f>I432</f>
        <v>125</v>
      </c>
      <c r="P432" s="191"/>
      <c r="Q432" s="200"/>
      <c r="R432" s="191"/>
      <c r="S432" s="191"/>
      <c r="T432" s="191"/>
      <c r="U432" s="191"/>
      <c r="V432" s="197"/>
      <c r="W432" s="191"/>
      <c r="X432" s="191"/>
    </row>
    <row r="433" spans="1:24" s="190" customFormat="1" ht="12" customHeight="1">
      <c r="A433" s="104">
        <v>21</v>
      </c>
      <c r="B433" s="132" t="s">
        <v>571</v>
      </c>
      <c r="C433" s="198">
        <v>1524.6</v>
      </c>
      <c r="D433" s="68">
        <f>(C433*1.85*12)/1000</f>
        <v>33.84611999999999</v>
      </c>
      <c r="E433" s="187" t="s">
        <v>572</v>
      </c>
      <c r="F433" s="11" t="s">
        <v>499</v>
      </c>
      <c r="G433" s="187">
        <v>2</v>
      </c>
      <c r="H433" s="196">
        <v>25</v>
      </c>
      <c r="I433" s="189">
        <f t="shared" si="9"/>
        <v>50</v>
      </c>
      <c r="J433" s="195"/>
      <c r="K433" s="191"/>
      <c r="L433" s="191"/>
      <c r="M433" s="191"/>
      <c r="N433" s="191"/>
      <c r="O433" s="191"/>
      <c r="P433" s="192">
        <f>I433</f>
        <v>50</v>
      </c>
      <c r="Q433" s="191"/>
      <c r="R433" s="200"/>
      <c r="S433" s="191"/>
      <c r="T433" s="191"/>
      <c r="U433" s="191"/>
      <c r="V433" s="81">
        <f>SUM(I433:I436)</f>
        <v>227</v>
      </c>
      <c r="W433" s="77">
        <f>D433-V433</f>
        <v>-193.15388000000002</v>
      </c>
      <c r="X433" s="193" t="str">
        <f>IF(W433&gt;0,"НЕДОВЫПОЛНЕНИЕ",IF(W433&lt;0,"ПЕРЕРАСХОД"))</f>
        <v>ПЕРЕРАСХОД</v>
      </c>
    </row>
    <row r="434" spans="1:24" s="190" customFormat="1" ht="12" customHeight="1">
      <c r="A434" s="104"/>
      <c r="B434" s="194"/>
      <c r="C434" s="195"/>
      <c r="D434" s="191"/>
      <c r="E434" s="187" t="s">
        <v>573</v>
      </c>
      <c r="F434" s="11" t="s">
        <v>505</v>
      </c>
      <c r="G434" s="187">
        <v>1</v>
      </c>
      <c r="H434" s="196">
        <v>0.8</v>
      </c>
      <c r="I434" s="189">
        <f t="shared" si="9"/>
        <v>0.8</v>
      </c>
      <c r="J434" s="195"/>
      <c r="K434" s="191"/>
      <c r="L434" s="191"/>
      <c r="M434" s="191"/>
      <c r="N434" s="200"/>
      <c r="O434" s="191"/>
      <c r="P434" s="191"/>
      <c r="Q434" s="192">
        <f>I434</f>
        <v>0.8</v>
      </c>
      <c r="R434" s="191"/>
      <c r="S434" s="191"/>
      <c r="T434" s="191"/>
      <c r="U434" s="191"/>
      <c r="V434" s="197"/>
      <c r="W434" s="191"/>
      <c r="X434" s="191"/>
    </row>
    <row r="435" spans="1:24" s="190" customFormat="1" ht="12" customHeight="1">
      <c r="A435" s="104"/>
      <c r="B435" s="194"/>
      <c r="C435" s="195"/>
      <c r="D435" s="191"/>
      <c r="E435" s="187" t="s">
        <v>574</v>
      </c>
      <c r="F435" s="11" t="s">
        <v>505</v>
      </c>
      <c r="G435" s="187">
        <v>1.5</v>
      </c>
      <c r="H435" s="196">
        <v>0.8</v>
      </c>
      <c r="I435" s="189">
        <f t="shared" si="9"/>
        <v>1.2000000000000002</v>
      </c>
      <c r="J435" s="195"/>
      <c r="K435" s="191"/>
      <c r="L435" s="191"/>
      <c r="M435" s="191"/>
      <c r="N435" s="191"/>
      <c r="O435" s="200"/>
      <c r="P435" s="191"/>
      <c r="Q435" s="191"/>
      <c r="R435" s="192">
        <f>I435</f>
        <v>1.2000000000000002</v>
      </c>
      <c r="S435" s="191"/>
      <c r="T435" s="191"/>
      <c r="U435" s="191"/>
      <c r="V435" s="197"/>
      <c r="W435" s="191"/>
      <c r="X435" s="191"/>
    </row>
    <row r="436" spans="1:24" s="190" customFormat="1" ht="12" customHeight="1">
      <c r="A436" s="104"/>
      <c r="B436" s="194"/>
      <c r="C436" s="195"/>
      <c r="D436" s="191"/>
      <c r="E436" s="187" t="s">
        <v>575</v>
      </c>
      <c r="F436" s="11" t="s">
        <v>499</v>
      </c>
      <c r="G436" s="187">
        <v>7</v>
      </c>
      <c r="H436" s="196">
        <v>25</v>
      </c>
      <c r="I436" s="189">
        <f t="shared" si="9"/>
        <v>175</v>
      </c>
      <c r="J436" s="195"/>
      <c r="K436" s="191"/>
      <c r="L436" s="191"/>
      <c r="M436" s="191"/>
      <c r="N436" s="191"/>
      <c r="O436" s="191"/>
      <c r="P436" s="192">
        <f>I436</f>
        <v>175</v>
      </c>
      <c r="Q436" s="191"/>
      <c r="R436" s="191"/>
      <c r="S436" s="191"/>
      <c r="T436" s="191"/>
      <c r="U436" s="191"/>
      <c r="V436" s="197"/>
      <c r="W436" s="191"/>
      <c r="X436" s="191"/>
    </row>
    <row r="437" spans="1:24" s="190" customFormat="1" ht="12" customHeight="1">
      <c r="A437" s="104">
        <v>22</v>
      </c>
      <c r="B437" s="132" t="s">
        <v>576</v>
      </c>
      <c r="C437" s="198">
        <v>1305.4</v>
      </c>
      <c r="D437" s="68">
        <f>(C437*1.85*12)/1000</f>
        <v>28.979880000000005</v>
      </c>
      <c r="E437" s="187" t="s">
        <v>577</v>
      </c>
      <c r="F437" s="11" t="s">
        <v>505</v>
      </c>
      <c r="G437" s="187">
        <v>2</v>
      </c>
      <c r="H437" s="196">
        <v>0.8</v>
      </c>
      <c r="I437" s="189">
        <f t="shared" si="9"/>
        <v>1.6</v>
      </c>
      <c r="J437" s="195"/>
      <c r="K437" s="191"/>
      <c r="L437" s="191"/>
      <c r="M437" s="191"/>
      <c r="N437" s="191"/>
      <c r="O437" s="191"/>
      <c r="P437" s="191"/>
      <c r="Q437" s="192">
        <f>I437</f>
        <v>1.6</v>
      </c>
      <c r="R437" s="191"/>
      <c r="S437" s="191"/>
      <c r="T437" s="191"/>
      <c r="U437" s="191"/>
      <c r="V437" s="81">
        <f>SUM(I437:I439)</f>
        <v>53.2</v>
      </c>
      <c r="W437" s="77">
        <f>D437-V437</f>
        <v>-24.220119999999998</v>
      </c>
      <c r="X437" s="193" t="str">
        <f>IF(W437&gt;0,"НЕДОВЫПОЛНЕНИЕ",IF(W437&lt;0,"ПЕРЕРАСХОД"))</f>
        <v>ПЕРЕРАСХОД</v>
      </c>
    </row>
    <row r="438" spans="1:24" s="190" customFormat="1" ht="12" customHeight="1">
      <c r="A438" s="104"/>
      <c r="B438" s="194"/>
      <c r="C438" s="195"/>
      <c r="D438" s="191"/>
      <c r="E438" s="187" t="s">
        <v>578</v>
      </c>
      <c r="F438" s="11" t="s">
        <v>505</v>
      </c>
      <c r="G438" s="187">
        <v>2</v>
      </c>
      <c r="H438" s="196">
        <v>0.8</v>
      </c>
      <c r="I438" s="189">
        <f t="shared" si="9"/>
        <v>1.6</v>
      </c>
      <c r="J438" s="195"/>
      <c r="K438" s="191"/>
      <c r="L438" s="191"/>
      <c r="M438" s="191"/>
      <c r="N438" s="191"/>
      <c r="O438" s="191"/>
      <c r="P438" s="192">
        <f>I438</f>
        <v>1.6</v>
      </c>
      <c r="Q438" s="191"/>
      <c r="R438" s="200"/>
      <c r="S438" s="191"/>
      <c r="T438" s="191"/>
      <c r="U438" s="191"/>
      <c r="V438" s="197"/>
      <c r="W438" s="191"/>
      <c r="X438" s="191"/>
    </row>
    <row r="439" spans="1:24" s="190" customFormat="1" ht="12" customHeight="1">
      <c r="A439" s="104"/>
      <c r="B439" s="194"/>
      <c r="C439" s="195"/>
      <c r="D439" s="191"/>
      <c r="E439" s="187" t="s">
        <v>538</v>
      </c>
      <c r="F439" s="11" t="s">
        <v>499</v>
      </c>
      <c r="G439" s="187">
        <v>2</v>
      </c>
      <c r="H439" s="196">
        <v>25</v>
      </c>
      <c r="I439" s="189">
        <f t="shared" si="9"/>
        <v>50</v>
      </c>
      <c r="J439" s="195"/>
      <c r="K439" s="191"/>
      <c r="L439" s="191"/>
      <c r="M439" s="191"/>
      <c r="N439" s="200"/>
      <c r="O439" s="191"/>
      <c r="P439" s="191"/>
      <c r="Q439" s="192">
        <f>I439</f>
        <v>50</v>
      </c>
      <c r="R439" s="191"/>
      <c r="S439" s="191"/>
      <c r="T439" s="191"/>
      <c r="U439" s="191"/>
      <c r="V439" s="197"/>
      <c r="W439" s="191"/>
      <c r="X439" s="191"/>
    </row>
    <row r="440" spans="1:24" s="190" customFormat="1" ht="12" customHeight="1">
      <c r="A440" s="104">
        <v>23</v>
      </c>
      <c r="B440" s="132" t="s">
        <v>579</v>
      </c>
      <c r="C440" s="198">
        <v>1479.6</v>
      </c>
      <c r="D440" s="68">
        <f>(C440*1.85*12)/1000</f>
        <v>32.84712</v>
      </c>
      <c r="E440" s="187" t="s">
        <v>580</v>
      </c>
      <c r="F440" s="11" t="s">
        <v>521</v>
      </c>
      <c r="G440" s="187">
        <v>16</v>
      </c>
      <c r="H440" s="196">
        <v>1.2</v>
      </c>
      <c r="I440" s="189">
        <f t="shared" si="9"/>
        <v>19.2</v>
      </c>
      <c r="J440" s="195"/>
      <c r="K440" s="191"/>
      <c r="L440" s="191"/>
      <c r="M440" s="192">
        <f>I440</f>
        <v>19.2</v>
      </c>
      <c r="N440" s="191"/>
      <c r="O440" s="191"/>
      <c r="P440" s="191"/>
      <c r="Q440" s="191"/>
      <c r="R440" s="191"/>
      <c r="S440" s="191"/>
      <c r="T440" s="191"/>
      <c r="U440" s="191"/>
      <c r="V440" s="81">
        <f>SUM(I440:I443)</f>
        <v>76.60999999999999</v>
      </c>
      <c r="W440" s="77">
        <f>D440-V440</f>
        <v>-43.76287999999999</v>
      </c>
      <c r="X440" s="193" t="str">
        <f>IF(W440&gt;0,"НЕДОВЫПОЛНЕНИЕ",IF(W440&lt;0,"ПЕРЕРАСХОД"))</f>
        <v>ПЕРЕРАСХОД</v>
      </c>
    </row>
    <row r="441" spans="1:24" s="190" customFormat="1" ht="12" customHeight="1">
      <c r="A441" s="104"/>
      <c r="B441" s="194"/>
      <c r="C441" s="195"/>
      <c r="D441" s="191"/>
      <c r="E441" s="187" t="s">
        <v>581</v>
      </c>
      <c r="F441" s="11" t="s">
        <v>562</v>
      </c>
      <c r="G441" s="187">
        <v>6</v>
      </c>
      <c r="H441" s="196">
        <v>0.76</v>
      </c>
      <c r="I441" s="189">
        <f t="shared" si="9"/>
        <v>4.5600000000000005</v>
      </c>
      <c r="J441" s="195"/>
      <c r="K441" s="191"/>
      <c r="L441" s="191"/>
      <c r="M441" s="191"/>
      <c r="N441" s="192">
        <f>I441</f>
        <v>4.5600000000000005</v>
      </c>
      <c r="O441" s="191"/>
      <c r="P441" s="191"/>
      <c r="Q441" s="191"/>
      <c r="R441" s="191"/>
      <c r="S441" s="191"/>
      <c r="T441" s="191"/>
      <c r="U441" s="191"/>
      <c r="V441" s="197"/>
      <c r="W441" s="191"/>
      <c r="X441" s="191"/>
    </row>
    <row r="442" spans="1:24" s="190" customFormat="1" ht="12" customHeight="1">
      <c r="A442" s="104"/>
      <c r="B442" s="194"/>
      <c r="C442" s="195"/>
      <c r="D442" s="191"/>
      <c r="E442" s="187" t="s">
        <v>538</v>
      </c>
      <c r="F442" s="11" t="s">
        <v>499</v>
      </c>
      <c r="G442" s="187">
        <v>2</v>
      </c>
      <c r="H442" s="196">
        <v>25</v>
      </c>
      <c r="I442" s="189">
        <f t="shared" si="9"/>
        <v>50</v>
      </c>
      <c r="J442" s="195"/>
      <c r="K442" s="191"/>
      <c r="L442" s="191"/>
      <c r="M442" s="191"/>
      <c r="N442" s="200"/>
      <c r="O442" s="191"/>
      <c r="P442" s="192">
        <f>I442</f>
        <v>50</v>
      </c>
      <c r="Q442" s="191"/>
      <c r="R442" s="191"/>
      <c r="S442" s="191"/>
      <c r="T442" s="191"/>
      <c r="U442" s="191"/>
      <c r="V442" s="197"/>
      <c r="W442" s="191"/>
      <c r="X442" s="191"/>
    </row>
    <row r="443" spans="1:24" s="190" customFormat="1" ht="12" customHeight="1">
      <c r="A443" s="104"/>
      <c r="B443" s="194"/>
      <c r="C443" s="195"/>
      <c r="D443" s="191"/>
      <c r="E443" s="206" t="s">
        <v>582</v>
      </c>
      <c r="F443" s="11" t="s">
        <v>583</v>
      </c>
      <c r="G443" s="187">
        <v>3</v>
      </c>
      <c r="H443" s="196">
        <v>0.95</v>
      </c>
      <c r="I443" s="189">
        <f aca="true" t="shared" si="10" ref="I443:I504">G443*H443</f>
        <v>2.8499999999999996</v>
      </c>
      <c r="J443" s="195"/>
      <c r="K443" s="191"/>
      <c r="L443" s="191"/>
      <c r="M443" s="191"/>
      <c r="N443" s="200"/>
      <c r="O443" s="192">
        <f>I443</f>
        <v>2.8499999999999996</v>
      </c>
      <c r="P443" s="191"/>
      <c r="Q443" s="191"/>
      <c r="R443" s="191"/>
      <c r="S443" s="191"/>
      <c r="T443" s="191"/>
      <c r="U443" s="191"/>
      <c r="V443" s="197"/>
      <c r="W443" s="191"/>
      <c r="X443" s="191"/>
    </row>
    <row r="444" spans="1:24" s="190" customFormat="1" ht="12" customHeight="1">
      <c r="A444" s="104">
        <v>24</v>
      </c>
      <c r="B444" s="132" t="s">
        <v>584</v>
      </c>
      <c r="C444" s="198">
        <v>1421.7</v>
      </c>
      <c r="D444" s="68">
        <f>(C444*1.85*12)/1000</f>
        <v>31.561740000000004</v>
      </c>
      <c r="E444" s="187" t="s">
        <v>585</v>
      </c>
      <c r="F444" s="11" t="s">
        <v>521</v>
      </c>
      <c r="G444" s="187">
        <v>24</v>
      </c>
      <c r="H444" s="196">
        <v>1.2</v>
      </c>
      <c r="I444" s="189">
        <f t="shared" si="10"/>
        <v>28.799999999999997</v>
      </c>
      <c r="J444" s="195"/>
      <c r="K444" s="191"/>
      <c r="L444" s="191"/>
      <c r="M444" s="192">
        <f>I444</f>
        <v>28.799999999999997</v>
      </c>
      <c r="N444" s="191"/>
      <c r="O444" s="191"/>
      <c r="P444" s="191"/>
      <c r="Q444" s="191"/>
      <c r="R444" s="191"/>
      <c r="S444" s="191"/>
      <c r="T444" s="191"/>
      <c r="U444" s="191"/>
      <c r="V444" s="81">
        <f>SUM(I444:I446)</f>
        <v>109.12</v>
      </c>
      <c r="W444" s="77">
        <f>D444-V444</f>
        <v>-77.55826</v>
      </c>
      <c r="X444" s="193" t="str">
        <f>IF(W444&gt;0,"НЕДОВЫПОЛНЕНИЕ",IF(W444&lt;0,"ПЕРЕРАСХОД"))</f>
        <v>ПЕРЕРАСХОД</v>
      </c>
    </row>
    <row r="445" spans="1:24" s="190" customFormat="1" ht="12" customHeight="1">
      <c r="A445" s="104"/>
      <c r="B445" s="194"/>
      <c r="C445" s="195"/>
      <c r="D445" s="191"/>
      <c r="E445" s="187" t="s">
        <v>586</v>
      </c>
      <c r="F445" s="11" t="s">
        <v>562</v>
      </c>
      <c r="G445" s="187">
        <v>7</v>
      </c>
      <c r="H445" s="196">
        <v>0.76</v>
      </c>
      <c r="I445" s="189">
        <f t="shared" si="10"/>
        <v>5.32</v>
      </c>
      <c r="J445" s="195"/>
      <c r="K445" s="191"/>
      <c r="L445" s="191"/>
      <c r="M445" s="191"/>
      <c r="N445" s="192">
        <f>I445</f>
        <v>5.32</v>
      </c>
      <c r="O445" s="191"/>
      <c r="P445" s="191"/>
      <c r="Q445" s="191"/>
      <c r="R445" s="191"/>
      <c r="S445" s="191"/>
      <c r="T445" s="191"/>
      <c r="U445" s="191"/>
      <c r="V445" s="197"/>
      <c r="W445" s="191"/>
      <c r="X445" s="191"/>
    </row>
    <row r="446" spans="1:24" s="190" customFormat="1" ht="12" customHeight="1">
      <c r="A446" s="104"/>
      <c r="B446" s="194"/>
      <c r="C446" s="195"/>
      <c r="D446" s="191"/>
      <c r="E446" s="187" t="s">
        <v>587</v>
      </c>
      <c r="F446" s="11" t="s">
        <v>499</v>
      </c>
      <c r="G446" s="187">
        <v>3</v>
      </c>
      <c r="H446" s="196">
        <v>25</v>
      </c>
      <c r="I446" s="189">
        <f t="shared" si="10"/>
        <v>75</v>
      </c>
      <c r="J446" s="195"/>
      <c r="K446" s="191"/>
      <c r="L446" s="191"/>
      <c r="M446" s="191"/>
      <c r="N446" s="191"/>
      <c r="O446" s="191"/>
      <c r="P446" s="191"/>
      <c r="Q446" s="192">
        <f>I446</f>
        <v>75</v>
      </c>
      <c r="R446" s="200"/>
      <c r="S446" s="195"/>
      <c r="T446" s="191"/>
      <c r="U446" s="191"/>
      <c r="V446" s="197"/>
      <c r="W446" s="191"/>
      <c r="X446" s="191"/>
    </row>
    <row r="447" spans="1:24" s="190" customFormat="1" ht="12" customHeight="1">
      <c r="A447" s="104">
        <v>25</v>
      </c>
      <c r="B447" s="132" t="s">
        <v>588</v>
      </c>
      <c r="C447" s="198">
        <v>2006.2</v>
      </c>
      <c r="D447" s="68">
        <f>(C447*1.85*12)/1000</f>
        <v>44.537639999999996</v>
      </c>
      <c r="E447" s="187" t="s">
        <v>589</v>
      </c>
      <c r="F447" s="11" t="s">
        <v>590</v>
      </c>
      <c r="G447" s="187">
        <v>1</v>
      </c>
      <c r="H447" s="196">
        <v>105</v>
      </c>
      <c r="I447" s="189">
        <f t="shared" si="10"/>
        <v>105</v>
      </c>
      <c r="J447" s="195"/>
      <c r="K447" s="191"/>
      <c r="L447" s="191"/>
      <c r="M447" s="191"/>
      <c r="N447" s="191"/>
      <c r="O447" s="191"/>
      <c r="P447" s="191"/>
      <c r="Q447" s="191"/>
      <c r="R447" s="191"/>
      <c r="S447" s="192">
        <f>I447</f>
        <v>105</v>
      </c>
      <c r="T447" s="191"/>
      <c r="U447" s="191"/>
      <c r="V447" s="81">
        <f>SUM(I447:I448)</f>
        <v>108.3</v>
      </c>
      <c r="W447" s="77">
        <f>D447-V447</f>
        <v>-63.76236</v>
      </c>
      <c r="X447" s="193" t="str">
        <f>IF(W447&gt;0,"НЕДОВЫПОЛНЕНИЕ",IF(W447&lt;0,"ПЕРЕРАСХОД"))</f>
        <v>ПЕРЕРАСХОД</v>
      </c>
    </row>
    <row r="448" spans="1:24" s="190" customFormat="1" ht="12" customHeight="1">
      <c r="A448" s="104"/>
      <c r="B448" s="194"/>
      <c r="C448" s="195"/>
      <c r="D448" s="191"/>
      <c r="E448" s="206" t="s">
        <v>591</v>
      </c>
      <c r="F448" s="11" t="s">
        <v>562</v>
      </c>
      <c r="G448" s="187">
        <v>3</v>
      </c>
      <c r="H448" s="196">
        <v>1.1</v>
      </c>
      <c r="I448" s="189">
        <f t="shared" si="10"/>
        <v>3.3000000000000003</v>
      </c>
      <c r="J448" s="195"/>
      <c r="K448" s="191"/>
      <c r="L448" s="191"/>
      <c r="M448" s="191"/>
      <c r="N448" s="191"/>
      <c r="O448" s="192">
        <f>I448</f>
        <v>3.3000000000000003</v>
      </c>
      <c r="P448" s="191"/>
      <c r="Q448" s="191"/>
      <c r="R448" s="200"/>
      <c r="S448" s="191"/>
      <c r="T448" s="191"/>
      <c r="U448" s="191"/>
      <c r="V448" s="197"/>
      <c r="W448" s="191"/>
      <c r="X448" s="191"/>
    </row>
    <row r="449" spans="1:24" s="190" customFormat="1" ht="12" customHeight="1">
      <c r="A449" s="104">
        <v>26</v>
      </c>
      <c r="B449" s="132" t="s">
        <v>592</v>
      </c>
      <c r="C449" s="198">
        <v>1998.8</v>
      </c>
      <c r="D449" s="68">
        <f>(C449*1.85*12)/1000</f>
        <v>44.37336</v>
      </c>
      <c r="E449" s="187" t="s">
        <v>593</v>
      </c>
      <c r="F449" s="11" t="s">
        <v>521</v>
      </c>
      <c r="G449" s="187">
        <v>15.3</v>
      </c>
      <c r="H449" s="196">
        <v>1.2</v>
      </c>
      <c r="I449" s="189">
        <f t="shared" si="10"/>
        <v>18.36</v>
      </c>
      <c r="J449" s="195"/>
      <c r="K449" s="191"/>
      <c r="L449" s="191"/>
      <c r="M449" s="192">
        <f>I449</f>
        <v>18.36</v>
      </c>
      <c r="N449" s="191"/>
      <c r="O449" s="191"/>
      <c r="P449" s="191"/>
      <c r="Q449" s="191"/>
      <c r="R449" s="191"/>
      <c r="S449" s="191"/>
      <c r="T449" s="191"/>
      <c r="U449" s="191"/>
      <c r="V449" s="81">
        <f>SUM(I449:I453)</f>
        <v>102.96000000000001</v>
      </c>
      <c r="W449" s="77">
        <f>D449-V449</f>
        <v>-58.58664000000001</v>
      </c>
      <c r="X449" s="193" t="str">
        <f>IF(W449&gt;0,"НЕДОВЫПОЛНЕНИЕ",IF(W449&lt;0,"ПЕРЕРАСХОД"))</f>
        <v>ПЕРЕРАСХОД</v>
      </c>
    </row>
    <row r="450" spans="1:24" s="190" customFormat="1" ht="12" customHeight="1">
      <c r="A450" s="104"/>
      <c r="B450" s="194"/>
      <c r="C450" s="195"/>
      <c r="D450" s="191"/>
      <c r="E450" s="187" t="s">
        <v>594</v>
      </c>
      <c r="F450" s="11" t="s">
        <v>505</v>
      </c>
      <c r="G450" s="187">
        <v>6</v>
      </c>
      <c r="H450" s="196">
        <v>0.8</v>
      </c>
      <c r="I450" s="189">
        <f t="shared" si="10"/>
        <v>4.800000000000001</v>
      </c>
      <c r="J450" s="195"/>
      <c r="K450" s="191"/>
      <c r="L450" s="191"/>
      <c r="M450" s="191"/>
      <c r="N450" s="192">
        <f>I450</f>
        <v>4.800000000000001</v>
      </c>
      <c r="O450" s="191"/>
      <c r="P450" s="191"/>
      <c r="Q450" s="191"/>
      <c r="R450" s="191"/>
      <c r="S450" s="191"/>
      <c r="T450" s="191"/>
      <c r="U450" s="191"/>
      <c r="V450" s="197"/>
      <c r="W450" s="191"/>
      <c r="X450" s="191"/>
    </row>
    <row r="451" spans="1:24" s="190" customFormat="1" ht="12" customHeight="1">
      <c r="A451" s="104"/>
      <c r="B451" s="194"/>
      <c r="C451" s="195"/>
      <c r="D451" s="191"/>
      <c r="E451" s="187" t="s">
        <v>595</v>
      </c>
      <c r="F451" s="11" t="s">
        <v>505</v>
      </c>
      <c r="G451" s="187">
        <v>1.5</v>
      </c>
      <c r="H451" s="196">
        <v>0.8</v>
      </c>
      <c r="I451" s="189">
        <f t="shared" si="10"/>
        <v>1.2000000000000002</v>
      </c>
      <c r="J451" s="195"/>
      <c r="K451" s="191"/>
      <c r="L451" s="191"/>
      <c r="M451" s="191"/>
      <c r="N451" s="200"/>
      <c r="O451" s="191"/>
      <c r="P451" s="192">
        <f>I451</f>
        <v>1.2000000000000002</v>
      </c>
      <c r="Q451" s="191"/>
      <c r="R451" s="191"/>
      <c r="S451" s="191"/>
      <c r="T451" s="191"/>
      <c r="U451" s="191"/>
      <c r="V451" s="197"/>
      <c r="W451" s="191"/>
      <c r="X451" s="191"/>
    </row>
    <row r="452" spans="1:24" s="190" customFormat="1" ht="12" customHeight="1">
      <c r="A452" s="104"/>
      <c r="B452" s="194"/>
      <c r="C452" s="195"/>
      <c r="D452" s="191"/>
      <c r="E452" s="187" t="s">
        <v>596</v>
      </c>
      <c r="F452" s="11" t="s">
        <v>597</v>
      </c>
      <c r="G452" s="187">
        <v>1</v>
      </c>
      <c r="H452" s="196">
        <v>3.6</v>
      </c>
      <c r="I452" s="189">
        <f t="shared" si="10"/>
        <v>3.6</v>
      </c>
      <c r="J452" s="195"/>
      <c r="K452" s="191"/>
      <c r="L452" s="191"/>
      <c r="M452" s="191"/>
      <c r="N452" s="191"/>
      <c r="O452" s="200"/>
      <c r="P452" s="191"/>
      <c r="Q452" s="192">
        <f>I452</f>
        <v>3.6</v>
      </c>
      <c r="R452" s="191"/>
      <c r="S452" s="191"/>
      <c r="T452" s="191"/>
      <c r="U452" s="191"/>
      <c r="V452" s="197"/>
      <c r="W452" s="191"/>
      <c r="X452" s="191"/>
    </row>
    <row r="453" spans="1:24" s="190" customFormat="1" ht="12" customHeight="1">
      <c r="A453" s="104"/>
      <c r="B453" s="194"/>
      <c r="C453" s="195"/>
      <c r="D453" s="191"/>
      <c r="E453" s="187" t="s">
        <v>549</v>
      </c>
      <c r="F453" s="11" t="s">
        <v>499</v>
      </c>
      <c r="G453" s="187">
        <v>3</v>
      </c>
      <c r="H453" s="196">
        <v>25</v>
      </c>
      <c r="I453" s="189">
        <f t="shared" si="10"/>
        <v>75</v>
      </c>
      <c r="J453" s="195"/>
      <c r="K453" s="191"/>
      <c r="L453" s="191"/>
      <c r="M453" s="191"/>
      <c r="N453" s="191"/>
      <c r="O453" s="200"/>
      <c r="P453" s="191"/>
      <c r="Q453" s="191"/>
      <c r="R453" s="192">
        <f>I453</f>
        <v>75</v>
      </c>
      <c r="S453" s="191"/>
      <c r="T453" s="191"/>
      <c r="U453" s="191"/>
      <c r="V453" s="197"/>
      <c r="W453" s="191"/>
      <c r="X453" s="191"/>
    </row>
    <row r="454" spans="1:24" s="190" customFormat="1" ht="12" customHeight="1">
      <c r="A454" s="104">
        <v>27</v>
      </c>
      <c r="B454" s="132" t="s">
        <v>598</v>
      </c>
      <c r="C454" s="198">
        <v>3191.7</v>
      </c>
      <c r="D454" s="68">
        <f>(C454*1.85*12)/1000</f>
        <v>70.85574</v>
      </c>
      <c r="E454" s="187" t="s">
        <v>599</v>
      </c>
      <c r="F454" s="11" t="s">
        <v>521</v>
      </c>
      <c r="G454" s="187">
        <v>14</v>
      </c>
      <c r="H454" s="196">
        <v>1.2</v>
      </c>
      <c r="I454" s="189">
        <f t="shared" si="10"/>
        <v>16.8</v>
      </c>
      <c r="J454" s="195"/>
      <c r="K454" s="191"/>
      <c r="L454" s="191"/>
      <c r="M454" s="192">
        <f>I454</f>
        <v>16.8</v>
      </c>
      <c r="N454" s="191"/>
      <c r="O454" s="191"/>
      <c r="P454" s="191"/>
      <c r="Q454" s="191"/>
      <c r="R454" s="191"/>
      <c r="S454" s="191"/>
      <c r="T454" s="191"/>
      <c r="U454" s="191"/>
      <c r="V454" s="81">
        <f>SUM(I454:I459)</f>
        <v>194.72</v>
      </c>
      <c r="W454" s="77">
        <f>D454-V454</f>
        <v>-123.86426</v>
      </c>
      <c r="X454" s="193" t="str">
        <f>IF(W454&gt;0,"НЕДОВЫПОЛНЕНИЕ",IF(W454&lt;0,"ПЕРЕРАСХОД"))</f>
        <v>ПЕРЕРАСХОД</v>
      </c>
    </row>
    <row r="455" spans="1:24" s="190" customFormat="1" ht="12" customHeight="1">
      <c r="A455" s="104"/>
      <c r="B455" s="194"/>
      <c r="C455" s="195"/>
      <c r="D455" s="191"/>
      <c r="E455" s="187" t="s">
        <v>600</v>
      </c>
      <c r="F455" s="11" t="s">
        <v>601</v>
      </c>
      <c r="G455" s="187">
        <v>2</v>
      </c>
      <c r="H455" s="196">
        <v>35</v>
      </c>
      <c r="I455" s="189">
        <f t="shared" si="10"/>
        <v>70</v>
      </c>
      <c r="J455" s="195"/>
      <c r="K455" s="191"/>
      <c r="L455" s="191"/>
      <c r="M455" s="191"/>
      <c r="N455" s="191"/>
      <c r="O455" s="191"/>
      <c r="P455" s="191"/>
      <c r="Q455" s="192">
        <f>I455</f>
        <v>70</v>
      </c>
      <c r="R455" s="200"/>
      <c r="S455" s="191"/>
      <c r="T455" s="191"/>
      <c r="U455" s="191"/>
      <c r="V455" s="197"/>
      <c r="W455" s="191"/>
      <c r="X455" s="191"/>
    </row>
    <row r="456" spans="1:24" s="190" customFormat="1" ht="12" customHeight="1">
      <c r="A456" s="104"/>
      <c r="B456" s="194"/>
      <c r="C456" s="195"/>
      <c r="D456" s="191"/>
      <c r="E456" s="206" t="s">
        <v>602</v>
      </c>
      <c r="F456" s="11" t="s">
        <v>492</v>
      </c>
      <c r="G456" s="187">
        <v>6</v>
      </c>
      <c r="H456" s="196">
        <v>0.92</v>
      </c>
      <c r="I456" s="189">
        <f t="shared" si="10"/>
        <v>5.5200000000000005</v>
      </c>
      <c r="J456" s="195"/>
      <c r="K456" s="191"/>
      <c r="L456" s="191"/>
      <c r="M456" s="191"/>
      <c r="N456" s="192">
        <f>I456</f>
        <v>5.5200000000000005</v>
      </c>
      <c r="O456" s="191"/>
      <c r="P456" s="191"/>
      <c r="Q456" s="191"/>
      <c r="R456" s="200"/>
      <c r="S456" s="191"/>
      <c r="T456" s="191"/>
      <c r="U456" s="191"/>
      <c r="V456" s="197"/>
      <c r="W456" s="191"/>
      <c r="X456" s="191"/>
    </row>
    <row r="457" spans="1:24" s="61" customFormat="1" ht="12" customHeight="1">
      <c r="A457" s="209"/>
      <c r="B457" s="210"/>
      <c r="C457" s="211"/>
      <c r="D457" s="211"/>
      <c r="E457" s="187" t="s">
        <v>603</v>
      </c>
      <c r="F457" s="11" t="s">
        <v>505</v>
      </c>
      <c r="G457" s="187">
        <v>3</v>
      </c>
      <c r="H457" s="196">
        <v>0.8</v>
      </c>
      <c r="I457" s="189">
        <f t="shared" si="10"/>
        <v>2.4000000000000004</v>
      </c>
      <c r="J457" s="211"/>
      <c r="K457" s="195"/>
      <c r="L457" s="195"/>
      <c r="M457" s="195"/>
      <c r="N457" s="195"/>
      <c r="O457" s="192">
        <f>I457</f>
        <v>2.4000000000000004</v>
      </c>
      <c r="P457" s="195"/>
      <c r="Q457" s="195"/>
      <c r="R457" s="200"/>
      <c r="S457" s="195"/>
      <c r="T457" s="195"/>
      <c r="U457" s="195"/>
      <c r="V457" s="212"/>
      <c r="W457" s="211"/>
      <c r="X457" s="211"/>
    </row>
    <row r="458" spans="1:24" s="61" customFormat="1" ht="12" customHeight="1">
      <c r="A458" s="209"/>
      <c r="B458" s="210"/>
      <c r="C458" s="211"/>
      <c r="D458" s="211"/>
      <c r="E458" s="187" t="s">
        <v>604</v>
      </c>
      <c r="F458" s="11" t="s">
        <v>605</v>
      </c>
      <c r="G458" s="187">
        <v>20</v>
      </c>
      <c r="H458" s="196">
        <v>2.5</v>
      </c>
      <c r="I458" s="189">
        <f t="shared" si="10"/>
        <v>50</v>
      </c>
      <c r="J458" s="211"/>
      <c r="K458" s="195"/>
      <c r="L458" s="195"/>
      <c r="M458" s="200"/>
      <c r="N458" s="195"/>
      <c r="O458" s="195"/>
      <c r="P458" s="192">
        <f>I458</f>
        <v>50</v>
      </c>
      <c r="Q458" s="195"/>
      <c r="R458" s="195"/>
      <c r="S458" s="195"/>
      <c r="T458" s="195"/>
      <c r="U458" s="195"/>
      <c r="V458" s="212"/>
      <c r="W458" s="211"/>
      <c r="X458" s="211"/>
    </row>
    <row r="459" spans="1:24" s="61" customFormat="1" ht="12" customHeight="1">
      <c r="A459" s="209"/>
      <c r="B459" s="210"/>
      <c r="C459" s="211"/>
      <c r="D459" s="211"/>
      <c r="E459" s="187" t="s">
        <v>538</v>
      </c>
      <c r="F459" s="11" t="s">
        <v>499</v>
      </c>
      <c r="G459" s="187">
        <v>2</v>
      </c>
      <c r="H459" s="196">
        <v>25</v>
      </c>
      <c r="I459" s="189">
        <f t="shared" si="10"/>
        <v>50</v>
      </c>
      <c r="J459" s="211"/>
      <c r="K459" s="195"/>
      <c r="L459" s="195"/>
      <c r="M459" s="195"/>
      <c r="N459" s="192">
        <f>I459</f>
        <v>50</v>
      </c>
      <c r="O459" s="195"/>
      <c r="P459" s="195"/>
      <c r="Q459" s="195"/>
      <c r="R459" s="200"/>
      <c r="S459" s="195"/>
      <c r="T459" s="195"/>
      <c r="U459" s="195"/>
      <c r="V459" s="212"/>
      <c r="W459" s="211"/>
      <c r="X459" s="211"/>
    </row>
    <row r="460" spans="1:24" s="61" customFormat="1" ht="12" customHeight="1">
      <c r="A460" s="209">
        <v>28</v>
      </c>
      <c r="B460" s="132" t="s">
        <v>606</v>
      </c>
      <c r="C460" s="198">
        <v>122.8</v>
      </c>
      <c r="D460" s="68">
        <f>(C460*1.85*12)/1000</f>
        <v>2.7261599999999997</v>
      </c>
      <c r="E460" s="187" t="s">
        <v>607</v>
      </c>
      <c r="F460" s="11" t="s">
        <v>608</v>
      </c>
      <c r="G460" s="187">
        <v>1</v>
      </c>
      <c r="H460" s="196">
        <v>8.5</v>
      </c>
      <c r="I460" s="189">
        <f t="shared" si="10"/>
        <v>8.5</v>
      </c>
      <c r="J460" s="211"/>
      <c r="K460" s="195"/>
      <c r="L460" s="195"/>
      <c r="M460" s="195"/>
      <c r="N460" s="195"/>
      <c r="O460" s="192">
        <f>I460</f>
        <v>8.5</v>
      </c>
      <c r="P460" s="195"/>
      <c r="Q460" s="195"/>
      <c r="R460" s="200"/>
      <c r="S460" s="195"/>
      <c r="T460" s="195"/>
      <c r="U460" s="195"/>
      <c r="V460" s="81">
        <f>SUM(I460)</f>
        <v>8.5</v>
      </c>
      <c r="W460" s="77">
        <f>D460-V460</f>
        <v>-5.77384</v>
      </c>
      <c r="X460" s="193" t="str">
        <f>IF(W460&gt;0,"НЕДОВЫПОЛНЕНИЕ",IF(W460&lt;0,"ПЕРЕРАСХОД"))</f>
        <v>ПЕРЕРАСХОД</v>
      </c>
    </row>
    <row r="461" spans="1:24" s="61" customFormat="1" ht="12" customHeight="1">
      <c r="A461" s="209">
        <v>29</v>
      </c>
      <c r="B461" s="132" t="s">
        <v>609</v>
      </c>
      <c r="C461" s="198">
        <v>347</v>
      </c>
      <c r="D461" s="68">
        <f>(C461*1.85*12)/1000</f>
        <v>7.7034</v>
      </c>
      <c r="E461" s="210"/>
      <c r="F461" s="11"/>
      <c r="G461" s="187"/>
      <c r="H461" s="196">
        <v>0</v>
      </c>
      <c r="I461" s="189">
        <f t="shared" si="10"/>
        <v>0</v>
      </c>
      <c r="K461" s="195"/>
      <c r="L461" s="195"/>
      <c r="M461" s="195"/>
      <c r="N461" s="195"/>
      <c r="O461" s="195"/>
      <c r="P461" s="192">
        <f>I461</f>
        <v>0</v>
      </c>
      <c r="Q461" s="195"/>
      <c r="R461" s="195"/>
      <c r="S461" s="195"/>
      <c r="T461" s="195"/>
      <c r="U461" s="195"/>
      <c r="V461" s="81">
        <f>SUM(I461)</f>
        <v>0</v>
      </c>
      <c r="W461" s="77">
        <f>D461-V461</f>
        <v>7.7034</v>
      </c>
      <c r="X461" s="193" t="str">
        <f>IF(W461&gt;0,"НЕДОВЫПОЛНЕНИЕ",IF(W461&lt;0,"ПЕРЕРАСХОД"))</f>
        <v>НЕДОВЫПОЛНЕНИЕ</v>
      </c>
    </row>
    <row r="462" spans="1:24" s="61" customFormat="1" ht="12" customHeight="1">
      <c r="A462" s="209">
        <v>30</v>
      </c>
      <c r="B462" s="132" t="s">
        <v>610</v>
      </c>
      <c r="C462" s="198">
        <v>7286.2</v>
      </c>
      <c r="D462" s="68">
        <f>(C462*1.85*12)/1000</f>
        <v>161.75364000000002</v>
      </c>
      <c r="E462" s="187" t="s">
        <v>611</v>
      </c>
      <c r="F462" s="11" t="s">
        <v>612</v>
      </c>
      <c r="G462" s="187">
        <v>1</v>
      </c>
      <c r="H462" s="196">
        <v>210</v>
      </c>
      <c r="I462" s="189">
        <f t="shared" si="10"/>
        <v>210</v>
      </c>
      <c r="J462" s="211"/>
      <c r="K462" s="195"/>
      <c r="L462" s="200"/>
      <c r="M462" s="195"/>
      <c r="N462" s="195"/>
      <c r="O462" s="195"/>
      <c r="P462" s="192">
        <f>I462</f>
        <v>210</v>
      </c>
      <c r="Q462" s="195"/>
      <c r="R462" s="195"/>
      <c r="S462" s="195"/>
      <c r="T462" s="195"/>
      <c r="U462" s="195"/>
      <c r="V462" s="81">
        <f>SUM(I462:I463)</f>
        <v>270</v>
      </c>
      <c r="W462" s="77">
        <f>D462-V462</f>
        <v>-108.24635999999998</v>
      </c>
      <c r="X462" s="193" t="str">
        <f>IF(W462&gt;0,"НЕДОВЫПОЛНЕНИЕ",IF(W462&lt;0,"ПЕРЕРАСХОД"))</f>
        <v>ПЕРЕРАСХОД</v>
      </c>
    </row>
    <row r="463" spans="1:24" s="61" customFormat="1" ht="12" customHeight="1">
      <c r="A463" s="209"/>
      <c r="B463" s="210"/>
      <c r="C463" s="211"/>
      <c r="D463" s="211"/>
      <c r="E463" s="187" t="s">
        <v>489</v>
      </c>
      <c r="F463" s="11" t="s">
        <v>559</v>
      </c>
      <c r="G463" s="187">
        <v>4</v>
      </c>
      <c r="H463" s="196">
        <v>15</v>
      </c>
      <c r="I463" s="189">
        <f t="shared" si="10"/>
        <v>60</v>
      </c>
      <c r="J463" s="211"/>
      <c r="K463" s="195"/>
      <c r="L463" s="195"/>
      <c r="M463" s="200"/>
      <c r="N463" s="195"/>
      <c r="O463" s="195"/>
      <c r="P463" s="195"/>
      <c r="Q463" s="192">
        <f>I463</f>
        <v>60</v>
      </c>
      <c r="R463" s="195"/>
      <c r="S463" s="195"/>
      <c r="T463" s="195"/>
      <c r="U463" s="195"/>
      <c r="V463" s="212"/>
      <c r="W463" s="211"/>
      <c r="X463" s="211"/>
    </row>
    <row r="464" spans="1:24" s="61" customFormat="1" ht="12" customHeight="1">
      <c r="A464" s="209">
        <v>31</v>
      </c>
      <c r="B464" s="132" t="s">
        <v>613</v>
      </c>
      <c r="C464" s="198">
        <v>7853.5</v>
      </c>
      <c r="D464" s="68">
        <f>(C464*1.85*12)/1000</f>
        <v>174.3477</v>
      </c>
      <c r="E464" s="187" t="s">
        <v>614</v>
      </c>
      <c r="F464" s="11" t="s">
        <v>615</v>
      </c>
      <c r="G464" s="187">
        <v>88</v>
      </c>
      <c r="H464" s="196">
        <v>0.18</v>
      </c>
      <c r="I464" s="189">
        <f t="shared" si="10"/>
        <v>15.84</v>
      </c>
      <c r="J464" s="211"/>
      <c r="K464" s="200"/>
      <c r="L464" s="211"/>
      <c r="M464" s="192">
        <f>I464</f>
        <v>15.84</v>
      </c>
      <c r="N464" s="195"/>
      <c r="O464" s="195"/>
      <c r="P464" s="195"/>
      <c r="Q464" s="195"/>
      <c r="R464" s="195"/>
      <c r="S464" s="195"/>
      <c r="T464" s="195"/>
      <c r="U464" s="195"/>
      <c r="V464" s="81">
        <f>SUM(I464:I476)</f>
        <v>197.04</v>
      </c>
      <c r="W464" s="77">
        <f>D464-V464</f>
        <v>-22.69229999999999</v>
      </c>
      <c r="X464" s="193" t="str">
        <f>IF(W464&gt;0,"НЕДОВЫПОЛНЕНИЕ",IF(W464&lt;0,"ПЕРЕРАСХОД"))</f>
        <v>ПЕРЕРАСХОД</v>
      </c>
    </row>
    <row r="465" spans="1:24" s="61" customFormat="1" ht="12" customHeight="1">
      <c r="A465" s="209"/>
      <c r="B465" s="210"/>
      <c r="C465" s="211"/>
      <c r="D465" s="211"/>
      <c r="E465" s="187" t="s">
        <v>616</v>
      </c>
      <c r="F465" s="11" t="s">
        <v>617</v>
      </c>
      <c r="G465" s="187">
        <v>18</v>
      </c>
      <c r="H465" s="196">
        <v>1.5</v>
      </c>
      <c r="I465" s="189">
        <f t="shared" si="10"/>
        <v>27</v>
      </c>
      <c r="J465" s="211"/>
      <c r="K465" s="195"/>
      <c r="L465" s="195"/>
      <c r="M465" s="192">
        <f>I465</f>
        <v>27</v>
      </c>
      <c r="N465" s="195"/>
      <c r="O465" s="195"/>
      <c r="P465" s="195"/>
      <c r="Q465" s="195"/>
      <c r="R465" s="195"/>
      <c r="S465" s="195"/>
      <c r="T465" s="195"/>
      <c r="U465" s="195"/>
      <c r="V465" s="212"/>
      <c r="W465" s="211"/>
      <c r="X465" s="211"/>
    </row>
    <row r="466" spans="1:24" s="61" customFormat="1" ht="12" customHeight="1">
      <c r="A466" s="209"/>
      <c r="B466" s="210"/>
      <c r="C466" s="211"/>
      <c r="D466" s="211"/>
      <c r="E466" s="187" t="s">
        <v>618</v>
      </c>
      <c r="F466" s="11" t="s">
        <v>521</v>
      </c>
      <c r="G466" s="187">
        <v>27</v>
      </c>
      <c r="H466" s="196">
        <v>1.2</v>
      </c>
      <c r="I466" s="189">
        <f t="shared" si="10"/>
        <v>32.4</v>
      </c>
      <c r="J466" s="211"/>
      <c r="K466" s="195"/>
      <c r="L466" s="195"/>
      <c r="M466" s="192">
        <f>I466</f>
        <v>32.4</v>
      </c>
      <c r="N466" s="195"/>
      <c r="O466" s="195"/>
      <c r="P466" s="195"/>
      <c r="Q466" s="195"/>
      <c r="R466" s="195"/>
      <c r="S466" s="195"/>
      <c r="T466" s="195"/>
      <c r="U466" s="195"/>
      <c r="V466" s="212"/>
      <c r="W466" s="211"/>
      <c r="X466" s="211"/>
    </row>
    <row r="467" spans="1:24" s="61" customFormat="1" ht="12" customHeight="1">
      <c r="A467" s="209"/>
      <c r="B467" s="210"/>
      <c r="C467" s="211"/>
      <c r="D467" s="211"/>
      <c r="E467" s="206" t="s">
        <v>619</v>
      </c>
      <c r="F467" s="11" t="s">
        <v>105</v>
      </c>
      <c r="G467" s="187">
        <v>6</v>
      </c>
      <c r="H467" s="196">
        <v>0.63</v>
      </c>
      <c r="I467" s="189">
        <f t="shared" si="10"/>
        <v>3.7800000000000002</v>
      </c>
      <c r="J467" s="211"/>
      <c r="K467" s="195"/>
      <c r="L467" s="195"/>
      <c r="M467" s="192">
        <f>I467</f>
        <v>3.7800000000000002</v>
      </c>
      <c r="N467" s="195"/>
      <c r="O467" s="195"/>
      <c r="P467" s="195"/>
      <c r="Q467" s="195"/>
      <c r="R467" s="195"/>
      <c r="S467" s="195"/>
      <c r="T467" s="195"/>
      <c r="U467" s="195"/>
      <c r="V467" s="212"/>
      <c r="W467" s="211"/>
      <c r="X467" s="211"/>
    </row>
    <row r="468" spans="1:24" s="61" customFormat="1" ht="12" customHeight="1">
      <c r="A468" s="209"/>
      <c r="B468" s="210"/>
      <c r="C468" s="211"/>
      <c r="D468" s="211"/>
      <c r="E468" s="206" t="s">
        <v>620</v>
      </c>
      <c r="F468" s="11" t="s">
        <v>621</v>
      </c>
      <c r="G468" s="187">
        <v>36</v>
      </c>
      <c r="H468" s="196">
        <v>0.62</v>
      </c>
      <c r="I468" s="189">
        <f t="shared" si="10"/>
        <v>22.32</v>
      </c>
      <c r="J468" s="211"/>
      <c r="K468" s="200"/>
      <c r="L468" s="211"/>
      <c r="M468" s="192">
        <f>I468</f>
        <v>22.32</v>
      </c>
      <c r="N468" s="195"/>
      <c r="O468" s="195"/>
      <c r="P468" s="195"/>
      <c r="Q468" s="195"/>
      <c r="R468" s="195"/>
      <c r="S468" s="195"/>
      <c r="T468" s="195"/>
      <c r="U468" s="195"/>
      <c r="V468" s="212"/>
      <c r="W468" s="211"/>
      <c r="X468" s="211"/>
    </row>
    <row r="469" spans="1:24" s="61" customFormat="1" ht="12" customHeight="1">
      <c r="A469" s="209"/>
      <c r="B469" s="210"/>
      <c r="C469" s="211"/>
      <c r="D469" s="211"/>
      <c r="E469" s="187" t="s">
        <v>622</v>
      </c>
      <c r="F469" s="11" t="s">
        <v>497</v>
      </c>
      <c r="G469" s="187">
        <v>2</v>
      </c>
      <c r="H469" s="196">
        <v>2</v>
      </c>
      <c r="I469" s="189">
        <f t="shared" si="10"/>
        <v>4</v>
      </c>
      <c r="J469" s="211"/>
      <c r="K469" s="200"/>
      <c r="L469" s="195"/>
      <c r="M469" s="192">
        <f>I469</f>
        <v>4</v>
      </c>
      <c r="N469" s="195"/>
      <c r="O469" s="195"/>
      <c r="P469" s="195"/>
      <c r="Q469" s="195"/>
      <c r="R469" s="195"/>
      <c r="S469" s="195"/>
      <c r="T469" s="195"/>
      <c r="U469" s="195"/>
      <c r="V469" s="212"/>
      <c r="W469" s="211"/>
      <c r="X469" s="211"/>
    </row>
    <row r="470" spans="1:24" s="61" customFormat="1" ht="12" customHeight="1">
      <c r="A470" s="209"/>
      <c r="B470" s="210"/>
      <c r="C470" s="211"/>
      <c r="D470" s="211"/>
      <c r="E470" s="187" t="s">
        <v>623</v>
      </c>
      <c r="F470" s="11" t="s">
        <v>497</v>
      </c>
      <c r="G470" s="187">
        <v>1</v>
      </c>
      <c r="H470" s="196">
        <v>9</v>
      </c>
      <c r="I470" s="189">
        <f t="shared" si="10"/>
        <v>9</v>
      </c>
      <c r="K470" s="195"/>
      <c r="L470" s="195"/>
      <c r="M470" s="195"/>
      <c r="N470" s="192">
        <f>I470</f>
        <v>9</v>
      </c>
      <c r="O470" s="195"/>
      <c r="P470" s="195"/>
      <c r="Q470" s="195"/>
      <c r="R470" s="195"/>
      <c r="S470" s="195"/>
      <c r="T470" s="195"/>
      <c r="U470" s="195"/>
      <c r="V470" s="212"/>
      <c r="W470" s="211"/>
      <c r="X470" s="211"/>
    </row>
    <row r="471" spans="1:24" s="61" customFormat="1" ht="12" customHeight="1">
      <c r="A471" s="209"/>
      <c r="B471" s="210"/>
      <c r="C471" s="211"/>
      <c r="D471" s="211"/>
      <c r="E471" s="187" t="s">
        <v>624</v>
      </c>
      <c r="F471" s="11" t="s">
        <v>615</v>
      </c>
      <c r="G471" s="186"/>
      <c r="H471" s="196">
        <v>0.18</v>
      </c>
      <c r="I471" s="189">
        <f t="shared" si="10"/>
        <v>0</v>
      </c>
      <c r="J471" s="211"/>
      <c r="K471" s="195"/>
      <c r="L471" s="195"/>
      <c r="M471" s="192">
        <f aca="true" t="shared" si="11" ref="M471:M476">I471</f>
        <v>0</v>
      </c>
      <c r="N471" s="195"/>
      <c r="O471" s="195"/>
      <c r="P471" s="195"/>
      <c r="Q471" s="195"/>
      <c r="R471" s="195"/>
      <c r="S471" s="195"/>
      <c r="T471" s="200"/>
      <c r="U471" s="195"/>
      <c r="V471" s="212"/>
      <c r="W471" s="211"/>
      <c r="X471" s="211"/>
    </row>
    <row r="472" spans="1:24" s="61" customFormat="1" ht="12" customHeight="1">
      <c r="A472" s="209"/>
      <c r="B472" s="210"/>
      <c r="C472" s="211"/>
      <c r="D472" s="211"/>
      <c r="E472" s="206" t="s">
        <v>625</v>
      </c>
      <c r="F472" s="11" t="s">
        <v>505</v>
      </c>
      <c r="G472" s="187">
        <v>16</v>
      </c>
      <c r="H472" s="196">
        <v>0.95</v>
      </c>
      <c r="I472" s="189">
        <f t="shared" si="10"/>
        <v>15.2</v>
      </c>
      <c r="J472" s="211"/>
      <c r="K472" s="195"/>
      <c r="L472" s="195"/>
      <c r="M472" s="192">
        <f t="shared" si="11"/>
        <v>15.2</v>
      </c>
      <c r="N472" s="195"/>
      <c r="O472" s="195"/>
      <c r="P472" s="195"/>
      <c r="Q472" s="195"/>
      <c r="R472" s="200"/>
      <c r="S472" s="195"/>
      <c r="T472" s="195"/>
      <c r="U472" s="195"/>
      <c r="V472" s="212"/>
      <c r="W472" s="211"/>
      <c r="X472" s="211"/>
    </row>
    <row r="473" spans="1:24" s="61" customFormat="1" ht="12" customHeight="1">
      <c r="A473" s="209"/>
      <c r="B473" s="210"/>
      <c r="C473" s="211"/>
      <c r="D473" s="211"/>
      <c r="E473" s="201" t="s">
        <v>626</v>
      </c>
      <c r="F473" s="202" t="s">
        <v>507</v>
      </c>
      <c r="G473" s="203">
        <v>1</v>
      </c>
      <c r="H473" s="204">
        <v>15</v>
      </c>
      <c r="I473" s="205">
        <f t="shared" si="10"/>
        <v>15</v>
      </c>
      <c r="J473" s="211"/>
      <c r="K473" s="195"/>
      <c r="L473" s="195"/>
      <c r="M473" s="192">
        <f t="shared" si="11"/>
        <v>15</v>
      </c>
      <c r="N473" s="195"/>
      <c r="O473" s="195"/>
      <c r="P473" s="195"/>
      <c r="Q473" s="195"/>
      <c r="R473" s="200"/>
      <c r="S473" s="195"/>
      <c r="T473" s="195"/>
      <c r="U473" s="195"/>
      <c r="V473" s="212"/>
      <c r="W473" s="211"/>
      <c r="X473" s="211"/>
    </row>
    <row r="474" spans="1:24" s="61" customFormat="1" ht="12" customHeight="1">
      <c r="A474" s="209"/>
      <c r="B474" s="210"/>
      <c r="C474" s="211"/>
      <c r="D474" s="211"/>
      <c r="E474" s="201" t="s">
        <v>627</v>
      </c>
      <c r="F474" s="202" t="s">
        <v>507</v>
      </c>
      <c r="G474" s="203">
        <v>1</v>
      </c>
      <c r="H474" s="204">
        <v>15</v>
      </c>
      <c r="I474" s="205">
        <f t="shared" si="10"/>
        <v>15</v>
      </c>
      <c r="J474" s="211"/>
      <c r="K474" s="195"/>
      <c r="L474" s="195"/>
      <c r="M474" s="192">
        <f t="shared" si="11"/>
        <v>15</v>
      </c>
      <c r="N474" s="195"/>
      <c r="O474" s="195"/>
      <c r="P474" s="195"/>
      <c r="Q474" s="195"/>
      <c r="R474" s="200"/>
      <c r="S474" s="195"/>
      <c r="T474" s="195"/>
      <c r="U474" s="195"/>
      <c r="V474" s="212"/>
      <c r="W474" s="211"/>
      <c r="X474" s="211"/>
    </row>
    <row r="475" spans="1:24" s="61" customFormat="1" ht="12" customHeight="1">
      <c r="A475" s="209"/>
      <c r="B475" s="210"/>
      <c r="C475" s="211"/>
      <c r="D475" s="211"/>
      <c r="E475" s="201" t="s">
        <v>628</v>
      </c>
      <c r="F475" s="202" t="s">
        <v>507</v>
      </c>
      <c r="G475" s="203">
        <v>1</v>
      </c>
      <c r="H475" s="204">
        <v>15</v>
      </c>
      <c r="I475" s="205">
        <f t="shared" si="10"/>
        <v>15</v>
      </c>
      <c r="J475" s="211"/>
      <c r="K475" s="195"/>
      <c r="L475" s="195"/>
      <c r="M475" s="192">
        <f t="shared" si="11"/>
        <v>15</v>
      </c>
      <c r="N475" s="195"/>
      <c r="O475" s="195"/>
      <c r="P475" s="195"/>
      <c r="Q475" s="195"/>
      <c r="R475" s="200"/>
      <c r="S475" s="195"/>
      <c r="T475" s="195"/>
      <c r="U475" s="195"/>
      <c r="V475" s="212"/>
      <c r="W475" s="211"/>
      <c r="X475" s="211"/>
    </row>
    <row r="476" spans="1:24" s="61" customFormat="1" ht="12" customHeight="1">
      <c r="A476" s="209"/>
      <c r="B476" s="210"/>
      <c r="C476" s="211"/>
      <c r="D476" s="211"/>
      <c r="E476" s="206" t="s">
        <v>629</v>
      </c>
      <c r="F476" s="11" t="s">
        <v>630</v>
      </c>
      <c r="G476" s="187">
        <v>5</v>
      </c>
      <c r="H476" s="196">
        <v>4.5</v>
      </c>
      <c r="I476" s="189">
        <f t="shared" si="10"/>
        <v>22.5</v>
      </c>
      <c r="J476" s="211"/>
      <c r="K476" s="195"/>
      <c r="L476" s="200"/>
      <c r="M476" s="192">
        <f t="shared" si="11"/>
        <v>22.5</v>
      </c>
      <c r="N476" s="195"/>
      <c r="O476" s="195"/>
      <c r="P476" s="195"/>
      <c r="Q476" s="195"/>
      <c r="R476" s="195"/>
      <c r="S476" s="195"/>
      <c r="T476" s="195"/>
      <c r="U476" s="195"/>
      <c r="V476" s="212"/>
      <c r="W476" s="211"/>
      <c r="X476" s="211"/>
    </row>
    <row r="477" spans="1:24" s="61" customFormat="1" ht="12" customHeight="1">
      <c r="A477" s="209">
        <v>32</v>
      </c>
      <c r="B477" s="132" t="s">
        <v>631</v>
      </c>
      <c r="C477" s="198">
        <v>2731.7</v>
      </c>
      <c r="D477" s="68">
        <f>(C477*1.85*12)/1000</f>
        <v>60.643739999999994</v>
      </c>
      <c r="E477" s="206" t="s">
        <v>632</v>
      </c>
      <c r="F477" s="11" t="s">
        <v>633</v>
      </c>
      <c r="G477" s="187">
        <v>12</v>
      </c>
      <c r="H477" s="196">
        <v>1.8</v>
      </c>
      <c r="I477" s="189">
        <f t="shared" si="10"/>
        <v>21.6</v>
      </c>
      <c r="J477" s="211"/>
      <c r="K477" s="195"/>
      <c r="L477" s="195"/>
      <c r="M477" s="195"/>
      <c r="N477" s="200"/>
      <c r="O477" s="192">
        <f>I477</f>
        <v>21.6</v>
      </c>
      <c r="P477" s="195"/>
      <c r="Q477" s="195"/>
      <c r="R477" s="195"/>
      <c r="S477" s="195"/>
      <c r="T477" s="195"/>
      <c r="U477" s="195"/>
      <c r="V477" s="81">
        <f>SUM(I477:I481)</f>
        <v>168.12</v>
      </c>
      <c r="W477" s="77">
        <f>D477-V477</f>
        <v>-107.47626000000001</v>
      </c>
      <c r="X477" s="193" t="str">
        <f>IF(W477&gt;0,"НЕДОВЫПОЛНЕНИЕ",IF(W477&lt;0,"ПЕРЕРАСХОД"))</f>
        <v>ПЕРЕРАСХОД</v>
      </c>
    </row>
    <row r="478" spans="1:24" s="61" customFormat="1" ht="12" customHeight="1">
      <c r="A478" s="209"/>
      <c r="B478" s="210"/>
      <c r="C478" s="211"/>
      <c r="D478" s="211"/>
      <c r="E478" s="187" t="s">
        <v>589</v>
      </c>
      <c r="F478" s="11" t="s">
        <v>634</v>
      </c>
      <c r="G478" s="187">
        <v>1</v>
      </c>
      <c r="H478" s="196">
        <v>105</v>
      </c>
      <c r="I478" s="189">
        <f t="shared" si="10"/>
        <v>105</v>
      </c>
      <c r="J478" s="211"/>
      <c r="K478" s="195"/>
      <c r="L478" s="195"/>
      <c r="M478" s="195"/>
      <c r="N478" s="195"/>
      <c r="O478" s="195"/>
      <c r="P478" s="192">
        <f>I478</f>
        <v>105</v>
      </c>
      <c r="Q478" s="195"/>
      <c r="R478" s="195"/>
      <c r="S478" s="195"/>
      <c r="T478" s="195"/>
      <c r="U478" s="195"/>
      <c r="V478" s="212"/>
      <c r="W478" s="211"/>
      <c r="X478" s="211"/>
    </row>
    <row r="479" spans="1:24" s="61" customFormat="1" ht="12" customHeight="1">
      <c r="A479" s="209"/>
      <c r="B479" s="210"/>
      <c r="C479" s="211"/>
      <c r="D479" s="211"/>
      <c r="E479" s="187" t="s">
        <v>635</v>
      </c>
      <c r="F479" s="11" t="s">
        <v>497</v>
      </c>
      <c r="G479" s="187">
        <v>2</v>
      </c>
      <c r="H479" s="196">
        <v>9</v>
      </c>
      <c r="I479" s="189">
        <f t="shared" si="10"/>
        <v>18</v>
      </c>
      <c r="K479" s="195"/>
      <c r="L479" s="195"/>
      <c r="M479" s="192">
        <f>I479</f>
        <v>18</v>
      </c>
      <c r="N479" s="195"/>
      <c r="O479" s="195"/>
      <c r="P479" s="195"/>
      <c r="Q479" s="195"/>
      <c r="R479" s="195"/>
      <c r="S479" s="195"/>
      <c r="T479" s="195"/>
      <c r="U479" s="195"/>
      <c r="V479" s="212"/>
      <c r="W479" s="211"/>
      <c r="X479" s="211"/>
    </row>
    <row r="480" spans="1:24" s="61" customFormat="1" ht="12" customHeight="1">
      <c r="A480" s="209"/>
      <c r="B480" s="210"/>
      <c r="C480" s="211"/>
      <c r="D480" s="211"/>
      <c r="E480" s="187" t="s">
        <v>636</v>
      </c>
      <c r="F480" s="11" t="s">
        <v>605</v>
      </c>
      <c r="G480" s="187">
        <v>4</v>
      </c>
      <c r="H480" s="196">
        <v>2.5</v>
      </c>
      <c r="I480" s="189">
        <f t="shared" si="10"/>
        <v>10</v>
      </c>
      <c r="J480" s="211"/>
      <c r="K480" s="195"/>
      <c r="L480" s="195"/>
      <c r="M480" s="195"/>
      <c r="N480" s="195"/>
      <c r="O480" s="192">
        <f>I480</f>
        <v>10</v>
      </c>
      <c r="P480" s="195"/>
      <c r="Q480" s="195"/>
      <c r="R480" s="195"/>
      <c r="S480" s="195"/>
      <c r="T480" s="195"/>
      <c r="U480" s="195"/>
      <c r="V480" s="212"/>
      <c r="W480" s="211"/>
      <c r="X480" s="211"/>
    </row>
    <row r="481" spans="1:24" s="61" customFormat="1" ht="12" customHeight="1">
      <c r="A481" s="209"/>
      <c r="B481" s="210"/>
      <c r="C481" s="211"/>
      <c r="D481" s="211"/>
      <c r="E481" s="187" t="s">
        <v>637</v>
      </c>
      <c r="F481" s="11" t="s">
        <v>638</v>
      </c>
      <c r="G481" s="187">
        <v>104</v>
      </c>
      <c r="H481" s="196">
        <v>0.13</v>
      </c>
      <c r="I481" s="189">
        <f t="shared" si="10"/>
        <v>13.52</v>
      </c>
      <c r="J481" s="211"/>
      <c r="K481" s="195"/>
      <c r="L481" s="195"/>
      <c r="M481" s="195"/>
      <c r="N481" s="192">
        <f>I481</f>
        <v>13.52</v>
      </c>
      <c r="O481" s="195"/>
      <c r="P481" s="195"/>
      <c r="Q481" s="195"/>
      <c r="R481" s="195"/>
      <c r="S481" s="195"/>
      <c r="T481" s="195"/>
      <c r="U481" s="195"/>
      <c r="V481" s="212"/>
      <c r="W481" s="211"/>
      <c r="X481" s="211"/>
    </row>
    <row r="482" spans="1:24" s="61" customFormat="1" ht="12" customHeight="1">
      <c r="A482" s="209">
        <v>33</v>
      </c>
      <c r="B482" s="132" t="s">
        <v>639</v>
      </c>
      <c r="C482" s="198">
        <v>2732.7</v>
      </c>
      <c r="D482" s="68">
        <f>(C482*1.85*12)/1000</f>
        <v>60.66594</v>
      </c>
      <c r="E482" s="187" t="s">
        <v>640</v>
      </c>
      <c r="F482" s="11" t="s">
        <v>521</v>
      </c>
      <c r="G482" s="187">
        <v>16</v>
      </c>
      <c r="H482" s="196">
        <v>1.2</v>
      </c>
      <c r="I482" s="189">
        <f t="shared" si="10"/>
        <v>19.2</v>
      </c>
      <c r="J482" s="211"/>
      <c r="K482" s="195"/>
      <c r="L482" s="195"/>
      <c r="M482" s="192">
        <f>I482</f>
        <v>19.2</v>
      </c>
      <c r="N482" s="195"/>
      <c r="O482" s="195"/>
      <c r="P482" s="195"/>
      <c r="Q482" s="195"/>
      <c r="R482" s="195"/>
      <c r="S482" s="195"/>
      <c r="T482" s="195"/>
      <c r="U482" s="195"/>
      <c r="V482" s="81">
        <f>SUM(I482:I487)</f>
        <v>104.25999999999999</v>
      </c>
      <c r="W482" s="77">
        <f>D482-V482</f>
        <v>-43.59405999999999</v>
      </c>
      <c r="X482" s="193" t="str">
        <f>IF(W482&gt;0,"НЕДОВЫПОЛНЕНИЕ",IF(W482&lt;0,"ПЕРЕРАСХОД"))</f>
        <v>ПЕРЕРАСХОД</v>
      </c>
    </row>
    <row r="483" spans="1:24" s="61" customFormat="1" ht="12" customHeight="1">
      <c r="A483" s="209"/>
      <c r="B483" s="210"/>
      <c r="C483" s="211"/>
      <c r="D483" s="211"/>
      <c r="E483" s="187" t="s">
        <v>637</v>
      </c>
      <c r="F483" s="11" t="s">
        <v>638</v>
      </c>
      <c r="G483" s="187">
        <v>104</v>
      </c>
      <c r="H483" s="196">
        <v>0.13</v>
      </c>
      <c r="I483" s="189">
        <f t="shared" si="10"/>
        <v>13.52</v>
      </c>
      <c r="J483" s="211"/>
      <c r="K483" s="195"/>
      <c r="L483" s="195"/>
      <c r="M483" s="195"/>
      <c r="N483" s="192">
        <f>I483</f>
        <v>13.52</v>
      </c>
      <c r="O483" s="195"/>
      <c r="P483" s="195"/>
      <c r="Q483" s="195"/>
      <c r="R483" s="195"/>
      <c r="S483" s="195"/>
      <c r="T483" s="195"/>
      <c r="U483" s="195"/>
      <c r="V483" s="212"/>
      <c r="W483" s="211"/>
      <c r="X483" s="211"/>
    </row>
    <row r="484" spans="1:24" s="61" customFormat="1" ht="12" customHeight="1">
      <c r="A484" s="209"/>
      <c r="B484" s="210"/>
      <c r="C484" s="211"/>
      <c r="D484" s="211"/>
      <c r="E484" s="187" t="s">
        <v>641</v>
      </c>
      <c r="F484" s="65" t="s">
        <v>494</v>
      </c>
      <c r="G484" s="187">
        <v>3</v>
      </c>
      <c r="H484" s="196">
        <v>0.18</v>
      </c>
      <c r="I484" s="189">
        <f t="shared" si="10"/>
        <v>0.54</v>
      </c>
      <c r="J484" s="211"/>
      <c r="K484" s="195"/>
      <c r="L484" s="195"/>
      <c r="M484" s="195"/>
      <c r="N484" s="195"/>
      <c r="O484" s="195"/>
      <c r="P484" s="195"/>
      <c r="Q484" s="192">
        <f>I484</f>
        <v>0.54</v>
      </c>
      <c r="R484" s="195"/>
      <c r="S484" s="195"/>
      <c r="T484" s="195"/>
      <c r="U484" s="195"/>
      <c r="V484" s="212"/>
      <c r="W484" s="211"/>
      <c r="X484" s="211"/>
    </row>
    <row r="485" spans="1:24" s="61" customFormat="1" ht="12" customHeight="1">
      <c r="A485" s="209"/>
      <c r="B485" s="210"/>
      <c r="C485" s="211"/>
      <c r="D485" s="211"/>
      <c r="E485" s="187" t="s">
        <v>642</v>
      </c>
      <c r="F485" s="11" t="s">
        <v>497</v>
      </c>
      <c r="G485" s="187">
        <v>1</v>
      </c>
      <c r="H485" s="196">
        <v>9</v>
      </c>
      <c r="I485" s="189">
        <f t="shared" si="10"/>
        <v>9</v>
      </c>
      <c r="K485" s="195"/>
      <c r="L485" s="195"/>
      <c r="M485" s="192">
        <f>I485</f>
        <v>9</v>
      </c>
      <c r="N485" s="195"/>
      <c r="O485" s="195"/>
      <c r="P485" s="195"/>
      <c r="Q485" s="195"/>
      <c r="R485" s="195"/>
      <c r="S485" s="195"/>
      <c r="T485" s="195"/>
      <c r="U485" s="195"/>
      <c r="V485" s="212"/>
      <c r="W485" s="211"/>
      <c r="X485" s="211"/>
    </row>
    <row r="486" spans="1:24" s="61" customFormat="1" ht="12" customHeight="1">
      <c r="A486" s="209"/>
      <c r="B486" s="210"/>
      <c r="C486" s="211"/>
      <c r="D486" s="211"/>
      <c r="E486" s="187" t="s">
        <v>489</v>
      </c>
      <c r="F486" s="11" t="s">
        <v>559</v>
      </c>
      <c r="G486" s="187">
        <v>4</v>
      </c>
      <c r="H486" s="196">
        <v>15</v>
      </c>
      <c r="I486" s="189">
        <f t="shared" si="10"/>
        <v>60</v>
      </c>
      <c r="J486" s="211"/>
      <c r="K486" s="195"/>
      <c r="L486" s="195"/>
      <c r="M486" s="195"/>
      <c r="N486" s="195"/>
      <c r="O486" s="195"/>
      <c r="P486" s="192">
        <f>I486</f>
        <v>60</v>
      </c>
      <c r="Q486" s="195"/>
      <c r="R486" s="195"/>
      <c r="S486" s="195"/>
      <c r="T486" s="195"/>
      <c r="U486" s="195"/>
      <c r="V486" s="212"/>
      <c r="W486" s="211"/>
      <c r="X486" s="211"/>
    </row>
    <row r="487" spans="1:24" s="61" customFormat="1" ht="12" customHeight="1">
      <c r="A487" s="209"/>
      <c r="B487" s="210"/>
      <c r="C487" s="211"/>
      <c r="D487" s="211"/>
      <c r="E487" s="187" t="s">
        <v>643</v>
      </c>
      <c r="F487" s="11" t="s">
        <v>497</v>
      </c>
      <c r="G487" s="187">
        <v>1</v>
      </c>
      <c r="H487" s="196">
        <v>2</v>
      </c>
      <c r="I487" s="189">
        <f t="shared" si="10"/>
        <v>2</v>
      </c>
      <c r="J487" s="211"/>
      <c r="K487" s="195"/>
      <c r="L487" s="195"/>
      <c r="M487" s="195"/>
      <c r="N487" s="195"/>
      <c r="O487" s="192">
        <f>I487</f>
        <v>2</v>
      </c>
      <c r="P487" s="195"/>
      <c r="Q487" s="195"/>
      <c r="R487" s="195"/>
      <c r="S487" s="195"/>
      <c r="T487" s="195"/>
      <c r="U487" s="195"/>
      <c r="V487" s="212"/>
      <c r="W487" s="211"/>
      <c r="X487" s="211"/>
    </row>
    <row r="488" spans="1:24" s="61" customFormat="1" ht="12" customHeight="1">
      <c r="A488" s="209">
        <v>34</v>
      </c>
      <c r="B488" s="132" t="s">
        <v>644</v>
      </c>
      <c r="C488" s="198">
        <v>2663.7</v>
      </c>
      <c r="D488" s="68">
        <f>(C488*1.85*12)/1000</f>
        <v>59.13414</v>
      </c>
      <c r="E488" s="187" t="s">
        <v>645</v>
      </c>
      <c r="F488" s="11" t="s">
        <v>497</v>
      </c>
      <c r="G488" s="187">
        <v>1</v>
      </c>
      <c r="H488" s="196">
        <v>9</v>
      </c>
      <c r="I488" s="189">
        <f t="shared" si="10"/>
        <v>9</v>
      </c>
      <c r="K488" s="195"/>
      <c r="L488" s="195"/>
      <c r="M488" s="192">
        <f>I488</f>
        <v>9</v>
      </c>
      <c r="N488" s="195"/>
      <c r="O488" s="195"/>
      <c r="P488" s="195"/>
      <c r="Q488" s="195"/>
      <c r="R488" s="195"/>
      <c r="S488" s="195"/>
      <c r="T488" s="195"/>
      <c r="U488" s="195"/>
      <c r="V488" s="81">
        <f>SUM(I488:I492)</f>
        <v>127.7</v>
      </c>
      <c r="W488" s="77">
        <f>D488-V488</f>
        <v>-68.56586</v>
      </c>
      <c r="X488" s="193" t="str">
        <f>IF(W488&gt;0,"НЕДОВЫПОЛНЕНИЕ",IF(W488&lt;0,"ПЕРЕРАСХОД"))</f>
        <v>ПЕРЕРАСХОД</v>
      </c>
    </row>
    <row r="489" spans="1:24" s="61" customFormat="1" ht="12" customHeight="1">
      <c r="A489" s="209"/>
      <c r="B489" s="210"/>
      <c r="C489" s="211"/>
      <c r="D489" s="211"/>
      <c r="E489" s="187" t="s">
        <v>637</v>
      </c>
      <c r="F489" s="11" t="s">
        <v>638</v>
      </c>
      <c r="G489" s="187">
        <v>104</v>
      </c>
      <c r="H489" s="196">
        <v>0.13</v>
      </c>
      <c r="I489" s="189">
        <f t="shared" si="10"/>
        <v>13.52</v>
      </c>
      <c r="J489" s="211"/>
      <c r="K489" s="195"/>
      <c r="L489" s="195"/>
      <c r="M489" s="195"/>
      <c r="N489" s="192">
        <f>I489</f>
        <v>13.52</v>
      </c>
      <c r="O489" s="195"/>
      <c r="P489" s="195"/>
      <c r="Q489" s="195"/>
      <c r="R489" s="195"/>
      <c r="S489" s="195"/>
      <c r="T489" s="195"/>
      <c r="U489" s="195"/>
      <c r="V489" s="212"/>
      <c r="W489" s="211"/>
      <c r="X489" s="211"/>
    </row>
    <row r="490" spans="1:24" s="61" customFormat="1" ht="12" customHeight="1">
      <c r="A490" s="209"/>
      <c r="B490" s="210"/>
      <c r="C490" s="211"/>
      <c r="D490" s="211"/>
      <c r="E490" s="187" t="s">
        <v>646</v>
      </c>
      <c r="F490" s="65" t="s">
        <v>494</v>
      </c>
      <c r="G490" s="187">
        <v>1</v>
      </c>
      <c r="H490" s="196">
        <v>0.18</v>
      </c>
      <c r="I490" s="189">
        <f t="shared" si="10"/>
        <v>0.18</v>
      </c>
      <c r="J490" s="211"/>
      <c r="K490" s="195"/>
      <c r="L490" s="195"/>
      <c r="M490" s="195"/>
      <c r="N490" s="195"/>
      <c r="O490" s="192">
        <f>I490</f>
        <v>0.18</v>
      </c>
      <c r="P490" s="195"/>
      <c r="Q490" s="195"/>
      <c r="R490" s="195"/>
      <c r="S490" s="195"/>
      <c r="T490" s="195"/>
      <c r="U490" s="195"/>
      <c r="V490" s="212"/>
      <c r="W490" s="211"/>
      <c r="X490" s="211"/>
    </row>
    <row r="491" spans="1:24" s="61" customFormat="1" ht="12" customHeight="1">
      <c r="A491" s="209"/>
      <c r="B491" s="210"/>
      <c r="C491" s="211"/>
      <c r="D491" s="211"/>
      <c r="E491" s="187" t="s">
        <v>647</v>
      </c>
      <c r="F491" s="11" t="s">
        <v>521</v>
      </c>
      <c r="G491" s="187">
        <v>25</v>
      </c>
      <c r="H491" s="196">
        <v>1.2</v>
      </c>
      <c r="I491" s="189">
        <f t="shared" si="10"/>
        <v>30</v>
      </c>
      <c r="J491" s="211"/>
      <c r="K491" s="195"/>
      <c r="L491" s="195"/>
      <c r="M491" s="192">
        <f>I491</f>
        <v>30</v>
      </c>
      <c r="N491" s="195"/>
      <c r="O491" s="195"/>
      <c r="P491" s="195"/>
      <c r="Q491" s="195"/>
      <c r="R491" s="195"/>
      <c r="S491" s="195"/>
      <c r="T491" s="195"/>
      <c r="U491" s="195"/>
      <c r="V491" s="212"/>
      <c r="W491" s="211"/>
      <c r="X491" s="211"/>
    </row>
    <row r="492" spans="1:24" s="61" customFormat="1" ht="12" customHeight="1">
      <c r="A492" s="209"/>
      <c r="B492" s="210"/>
      <c r="C492" s="211"/>
      <c r="D492" s="211"/>
      <c r="E492" s="187" t="s">
        <v>648</v>
      </c>
      <c r="F492" s="11" t="s">
        <v>649</v>
      </c>
      <c r="G492" s="187">
        <v>50</v>
      </c>
      <c r="H492" s="196">
        <v>1.5</v>
      </c>
      <c r="I492" s="189">
        <f t="shared" si="10"/>
        <v>75</v>
      </c>
      <c r="J492" s="211"/>
      <c r="K492" s="195"/>
      <c r="L492" s="195"/>
      <c r="M492" s="195"/>
      <c r="N492" s="195"/>
      <c r="O492" s="195"/>
      <c r="P492" s="195"/>
      <c r="Q492" s="195"/>
      <c r="R492" s="192">
        <f>I492</f>
        <v>75</v>
      </c>
      <c r="S492" s="195"/>
      <c r="T492" s="195"/>
      <c r="U492" s="195"/>
      <c r="V492" s="212"/>
      <c r="W492" s="211"/>
      <c r="X492" s="211"/>
    </row>
    <row r="493" spans="1:24" s="61" customFormat="1" ht="12" customHeight="1">
      <c r="A493" s="209">
        <v>35</v>
      </c>
      <c r="B493" s="132" t="s">
        <v>650</v>
      </c>
      <c r="C493" s="198">
        <v>2610.9</v>
      </c>
      <c r="D493" s="68">
        <f>(C493*1.85*12)/1000</f>
        <v>57.96198</v>
      </c>
      <c r="E493" s="187" t="s">
        <v>563</v>
      </c>
      <c r="F493" s="65" t="s">
        <v>494</v>
      </c>
      <c r="G493" s="187">
        <v>1</v>
      </c>
      <c r="H493" s="196">
        <v>0.18</v>
      </c>
      <c r="I493" s="189">
        <f t="shared" si="10"/>
        <v>0.18</v>
      </c>
      <c r="J493" s="211"/>
      <c r="K493" s="195"/>
      <c r="L493" s="195"/>
      <c r="M493" s="195"/>
      <c r="N493" s="195"/>
      <c r="O493" s="195"/>
      <c r="P493" s="195"/>
      <c r="Q493" s="195"/>
      <c r="R493" s="195"/>
      <c r="S493" s="192">
        <f>I493</f>
        <v>0.18</v>
      </c>
      <c r="T493" s="195"/>
      <c r="U493" s="195"/>
      <c r="V493" s="81">
        <f>SUM(I493:I494)</f>
        <v>13.7</v>
      </c>
      <c r="W493" s="77">
        <f>D493-V493</f>
        <v>44.261979999999994</v>
      </c>
      <c r="X493" s="193" t="str">
        <f>IF(W493&gt;0,"НЕДОВЫПОЛНЕНИЕ",IF(W493&lt;0,"ПЕРЕРАСХОД"))</f>
        <v>НЕДОВЫПОЛНЕНИЕ</v>
      </c>
    </row>
    <row r="494" spans="1:24" s="61" customFormat="1" ht="12" customHeight="1">
      <c r="A494" s="209"/>
      <c r="B494" s="210"/>
      <c r="C494" s="211"/>
      <c r="D494" s="211"/>
      <c r="E494" s="187" t="s">
        <v>637</v>
      </c>
      <c r="F494" s="11" t="s">
        <v>638</v>
      </c>
      <c r="G494" s="187">
        <v>104</v>
      </c>
      <c r="H494" s="196">
        <v>0.13</v>
      </c>
      <c r="I494" s="189">
        <f t="shared" si="10"/>
        <v>13.52</v>
      </c>
      <c r="J494" s="211"/>
      <c r="K494" s="195"/>
      <c r="L494" s="195"/>
      <c r="M494" s="195"/>
      <c r="N494" s="195"/>
      <c r="O494" s="195"/>
      <c r="P494" s="195"/>
      <c r="Q494" s="192">
        <f>I494</f>
        <v>13.52</v>
      </c>
      <c r="R494" s="195"/>
      <c r="S494" s="195"/>
      <c r="T494" s="195"/>
      <c r="U494" s="195"/>
      <c r="V494" s="212"/>
      <c r="W494" s="211"/>
      <c r="X494" s="211"/>
    </row>
    <row r="495" spans="1:24" s="61" customFormat="1" ht="12" customHeight="1">
      <c r="A495" s="209">
        <v>36</v>
      </c>
      <c r="B495" s="132" t="s">
        <v>651</v>
      </c>
      <c r="C495" s="198">
        <v>2865.6</v>
      </c>
      <c r="D495" s="68">
        <f>(C495*1.85*12)/1000</f>
        <v>63.616319999999995</v>
      </c>
      <c r="E495" s="187" t="s">
        <v>652</v>
      </c>
      <c r="F495" s="11" t="s">
        <v>653</v>
      </c>
      <c r="G495" s="187">
        <v>1</v>
      </c>
      <c r="H495" s="196">
        <v>1.5</v>
      </c>
      <c r="I495" s="189">
        <f t="shared" si="10"/>
        <v>1.5</v>
      </c>
      <c r="J495" s="211"/>
      <c r="K495" s="195"/>
      <c r="L495" s="195"/>
      <c r="M495" s="195"/>
      <c r="N495" s="195"/>
      <c r="O495" s="192">
        <f>I495</f>
        <v>1.5</v>
      </c>
      <c r="P495" s="195"/>
      <c r="Q495" s="195"/>
      <c r="R495" s="195"/>
      <c r="S495" s="195"/>
      <c r="T495" s="195"/>
      <c r="U495" s="195"/>
      <c r="V495" s="81">
        <f>SUM(I495:I497)</f>
        <v>17.56</v>
      </c>
      <c r="W495" s="77">
        <f>D495-V495</f>
        <v>46.05632</v>
      </c>
      <c r="X495" s="193" t="str">
        <f>IF(W495&gt;0,"НЕДОВЫПОЛНЕНИЕ",IF(W495&lt;0,"ПЕРЕРАСХОД"))</f>
        <v>НЕДОВЫПОЛНЕНИЕ</v>
      </c>
    </row>
    <row r="496" spans="1:24" s="61" customFormat="1" ht="12" customHeight="1">
      <c r="A496" s="209"/>
      <c r="B496" s="210"/>
      <c r="C496" s="211"/>
      <c r="D496" s="211"/>
      <c r="E496" s="206" t="s">
        <v>654</v>
      </c>
      <c r="F496" s="11" t="s">
        <v>497</v>
      </c>
      <c r="G496" s="187">
        <v>1</v>
      </c>
      <c r="H496" s="196">
        <v>4</v>
      </c>
      <c r="I496" s="189">
        <f t="shared" si="10"/>
        <v>4</v>
      </c>
      <c r="J496" s="211"/>
      <c r="K496" s="195"/>
      <c r="L496" s="195"/>
      <c r="M496" s="195"/>
      <c r="N496" s="195"/>
      <c r="O496" s="195"/>
      <c r="P496" s="195"/>
      <c r="Q496" s="192">
        <f>I496</f>
        <v>4</v>
      </c>
      <c r="R496" s="195"/>
      <c r="S496" s="195"/>
      <c r="T496" s="195"/>
      <c r="U496" s="195"/>
      <c r="V496" s="212"/>
      <c r="W496" s="211"/>
      <c r="X496" s="211"/>
    </row>
    <row r="497" spans="1:24" s="61" customFormat="1" ht="12" customHeight="1">
      <c r="A497" s="209"/>
      <c r="B497" s="210"/>
      <c r="C497" s="211"/>
      <c r="D497" s="211"/>
      <c r="E497" s="187" t="s">
        <v>655</v>
      </c>
      <c r="F497" s="65" t="s">
        <v>494</v>
      </c>
      <c r="G497" s="187">
        <v>67</v>
      </c>
      <c r="H497" s="196">
        <v>0.18</v>
      </c>
      <c r="I497" s="189">
        <f t="shared" si="10"/>
        <v>12.059999999999999</v>
      </c>
      <c r="J497" s="211"/>
      <c r="K497" s="195"/>
      <c r="L497" s="192">
        <f>I497</f>
        <v>12.059999999999999</v>
      </c>
      <c r="M497" s="195"/>
      <c r="N497" s="195"/>
      <c r="O497" s="195"/>
      <c r="P497" s="195"/>
      <c r="Q497" s="195"/>
      <c r="R497" s="195"/>
      <c r="S497" s="195"/>
      <c r="T497" s="195"/>
      <c r="U497" s="195"/>
      <c r="V497" s="212"/>
      <c r="W497" s="211"/>
      <c r="X497" s="211"/>
    </row>
    <row r="498" spans="1:24" s="61" customFormat="1" ht="12" customHeight="1">
      <c r="A498" s="209">
        <v>37</v>
      </c>
      <c r="B498" s="132" t="s">
        <v>656</v>
      </c>
      <c r="C498" s="198">
        <v>2767.1</v>
      </c>
      <c r="D498" s="68">
        <f>(C498*1.85*12)/1000</f>
        <v>61.42962</v>
      </c>
      <c r="E498" s="187" t="s">
        <v>541</v>
      </c>
      <c r="F498" s="11" t="s">
        <v>521</v>
      </c>
      <c r="G498" s="187">
        <v>16</v>
      </c>
      <c r="H498" s="196">
        <v>1.2</v>
      </c>
      <c r="I498" s="189">
        <f t="shared" si="10"/>
        <v>19.2</v>
      </c>
      <c r="K498" s="195"/>
      <c r="L498" s="195"/>
      <c r="M498" s="192">
        <f>I498</f>
        <v>19.2</v>
      </c>
      <c r="N498" s="195"/>
      <c r="O498" s="195"/>
      <c r="P498" s="195"/>
      <c r="Q498" s="195"/>
      <c r="R498" s="195"/>
      <c r="S498" s="195"/>
      <c r="T498" s="195"/>
      <c r="U498" s="195"/>
      <c r="V498" s="81">
        <f>SUM(I498)</f>
        <v>19.2</v>
      </c>
      <c r="W498" s="77">
        <f>D498-V498</f>
        <v>42.22962</v>
      </c>
      <c r="X498" s="193" t="str">
        <f>IF(W498&gt;0,"НЕДОВЫПОЛНЕНИЕ",IF(W498&lt;0,"ПЕРЕРАСХОД"))</f>
        <v>НЕДОВЫПОЛНЕНИЕ</v>
      </c>
    </row>
    <row r="499" spans="1:24" s="61" customFormat="1" ht="12" customHeight="1">
      <c r="A499" s="209">
        <v>38</v>
      </c>
      <c r="B499" s="132" t="s">
        <v>657</v>
      </c>
      <c r="C499" s="136"/>
      <c r="D499" s="211"/>
      <c r="E499" s="210"/>
      <c r="F499" s="11"/>
      <c r="G499" s="187"/>
      <c r="H499" s="196">
        <v>0</v>
      </c>
      <c r="I499" s="189">
        <f t="shared" si="10"/>
        <v>0</v>
      </c>
      <c r="J499" s="192">
        <f>I499</f>
        <v>0</v>
      </c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81">
        <f>SUM(I499)</f>
        <v>0</v>
      </c>
      <c r="W499" s="77">
        <f>D499-V499</f>
        <v>0</v>
      </c>
      <c r="X499" s="193" t="b">
        <f>IF(W499&gt;0,"НЕДОВЫПОЛНЕНИЕ",IF(W499&lt;0,"ПЕРЕРАСХОД"))</f>
        <v>0</v>
      </c>
    </row>
    <row r="500" spans="1:24" s="61" customFormat="1" ht="12" customHeight="1">
      <c r="A500" s="209">
        <v>39</v>
      </c>
      <c r="B500" s="132" t="s">
        <v>658</v>
      </c>
      <c r="C500" s="136"/>
      <c r="D500" s="211"/>
      <c r="E500" s="210"/>
      <c r="F500" s="11"/>
      <c r="G500" s="187"/>
      <c r="H500" s="196">
        <v>0</v>
      </c>
      <c r="I500" s="189">
        <f t="shared" si="10"/>
        <v>0</v>
      </c>
      <c r="J500" s="200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81">
        <f>SUM(I500)</f>
        <v>0</v>
      </c>
      <c r="W500" s="77">
        <f>D500-V500</f>
        <v>0</v>
      </c>
      <c r="X500" s="193" t="b">
        <f>IF(W500&gt;0,"НЕДОВЫПОЛНЕНИЕ",IF(W500&lt;0,"ПЕРЕРАСХОД"))</f>
        <v>0</v>
      </c>
    </row>
    <row r="501" spans="1:24" s="61" customFormat="1" ht="12" customHeight="1">
      <c r="A501" s="209">
        <v>40</v>
      </c>
      <c r="B501" s="132" t="s">
        <v>659</v>
      </c>
      <c r="C501" s="198">
        <v>5868.3</v>
      </c>
      <c r="D501" s="68">
        <f>(C501*1.85*12)/1000</f>
        <v>130.27626</v>
      </c>
      <c r="E501" s="187" t="s">
        <v>660</v>
      </c>
      <c r="F501" s="65" t="s">
        <v>494</v>
      </c>
      <c r="G501" s="186"/>
      <c r="H501" s="196">
        <v>0.18</v>
      </c>
      <c r="I501" s="189">
        <f t="shared" si="10"/>
        <v>0</v>
      </c>
      <c r="J501" s="200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81">
        <f>SUM(I501:I504)</f>
        <v>47.84</v>
      </c>
      <c r="W501" s="77">
        <f>D501-V501</f>
        <v>82.43626</v>
      </c>
      <c r="X501" s="193" t="str">
        <f>IF(W501&gt;0,"НЕДОВЫПОЛНЕНИЕ",IF(W501&lt;0,"ПЕРЕРАСХОД"))</f>
        <v>НЕДОВЫПОЛНЕНИЕ</v>
      </c>
    </row>
    <row r="502" spans="1:24" s="61" customFormat="1" ht="12" customHeight="1">
      <c r="A502" s="209"/>
      <c r="B502" s="210"/>
      <c r="C502" s="211"/>
      <c r="D502" s="211"/>
      <c r="E502" s="187" t="s">
        <v>586</v>
      </c>
      <c r="F502" s="11" t="s">
        <v>661</v>
      </c>
      <c r="G502" s="187">
        <v>16</v>
      </c>
      <c r="H502" s="196">
        <v>0.89</v>
      </c>
      <c r="I502" s="189">
        <f t="shared" si="10"/>
        <v>14.24</v>
      </c>
      <c r="J502" s="211"/>
      <c r="K502" s="195"/>
      <c r="L502" s="195"/>
      <c r="M502" s="195"/>
      <c r="N502" s="192">
        <f>I502</f>
        <v>14.24</v>
      </c>
      <c r="O502" s="195"/>
      <c r="P502" s="195"/>
      <c r="Q502" s="195"/>
      <c r="R502" s="195"/>
      <c r="S502" s="195"/>
      <c r="T502" s="195"/>
      <c r="U502" s="195"/>
      <c r="V502" s="212"/>
      <c r="W502" s="211"/>
      <c r="X502" s="211"/>
    </row>
    <row r="503" spans="1:24" s="61" customFormat="1" ht="12" customHeight="1">
      <c r="A503" s="209"/>
      <c r="B503" s="210"/>
      <c r="C503" s="211"/>
      <c r="D503" s="211"/>
      <c r="E503" s="187" t="s">
        <v>504</v>
      </c>
      <c r="F503" s="11" t="s">
        <v>505</v>
      </c>
      <c r="G503" s="187">
        <v>12</v>
      </c>
      <c r="H503" s="196">
        <v>0.8</v>
      </c>
      <c r="I503" s="189">
        <f t="shared" si="10"/>
        <v>9.600000000000001</v>
      </c>
      <c r="J503" s="211"/>
      <c r="K503" s="195"/>
      <c r="L503" s="195"/>
      <c r="M503" s="195"/>
      <c r="N503" s="195"/>
      <c r="O503" s="192">
        <f>I503</f>
        <v>9.600000000000001</v>
      </c>
      <c r="P503" s="195"/>
      <c r="Q503" s="195"/>
      <c r="R503" s="195"/>
      <c r="S503" s="195"/>
      <c r="T503" s="195"/>
      <c r="U503" s="195"/>
      <c r="V503" s="212"/>
      <c r="W503" s="211"/>
      <c r="X503" s="211"/>
    </row>
    <row r="504" spans="1:24" s="61" customFormat="1" ht="12" customHeight="1">
      <c r="A504" s="209"/>
      <c r="B504" s="211"/>
      <c r="C504" s="211"/>
      <c r="D504" s="211"/>
      <c r="E504" s="187" t="s">
        <v>662</v>
      </c>
      <c r="F504" s="11" t="s">
        <v>521</v>
      </c>
      <c r="G504" s="187">
        <v>20</v>
      </c>
      <c r="H504" s="196">
        <v>1.2</v>
      </c>
      <c r="I504" s="189">
        <f t="shared" si="10"/>
        <v>24</v>
      </c>
      <c r="J504" s="211"/>
      <c r="K504" s="195"/>
      <c r="L504" s="195"/>
      <c r="M504" s="195"/>
      <c r="N504" s="195"/>
      <c r="O504" s="195"/>
      <c r="P504" s="192">
        <f>I504</f>
        <v>24</v>
      </c>
      <c r="Q504" s="195"/>
      <c r="R504" s="195"/>
      <c r="S504" s="195"/>
      <c r="T504" s="195"/>
      <c r="U504" s="195"/>
      <c r="V504" s="212"/>
      <c r="W504" s="211"/>
      <c r="X504" s="211"/>
    </row>
    <row r="505" spans="1:24" s="221" customFormat="1" ht="24.75" customHeight="1" outlineLevel="1">
      <c r="A505" s="213"/>
      <c r="B505" s="214"/>
      <c r="C505" s="214"/>
      <c r="D505" s="215">
        <f>SUM(D377:D504)</f>
        <v>1789.2023400000003</v>
      </c>
      <c r="E505" s="214"/>
      <c r="F505" s="214"/>
      <c r="G505" s="214"/>
      <c r="H505" s="214"/>
      <c r="I505" s="216">
        <f>SUM(I377:I504)</f>
        <v>3619.6949999999993</v>
      </c>
      <c r="J505" s="217">
        <f>SUM(J377:J504)</f>
        <v>0</v>
      </c>
      <c r="K505" s="217">
        <f aca="true" t="shared" si="12" ref="K505:U505">SUM(K377:K504)</f>
        <v>0</v>
      </c>
      <c r="L505" s="217">
        <f t="shared" si="12"/>
        <v>12.059999999999999</v>
      </c>
      <c r="M505" s="217">
        <f t="shared" si="12"/>
        <v>552.5999999999999</v>
      </c>
      <c r="N505" s="217">
        <f t="shared" si="12"/>
        <v>349.84999999999997</v>
      </c>
      <c r="O505" s="217">
        <f t="shared" si="12"/>
        <v>428.2300000000001</v>
      </c>
      <c r="P505" s="217">
        <f>SUM(P377:P504)</f>
        <v>988.2</v>
      </c>
      <c r="Q505" s="217">
        <f t="shared" si="12"/>
        <v>810.9949999999999</v>
      </c>
      <c r="R505" s="217">
        <f t="shared" si="12"/>
        <v>372.4</v>
      </c>
      <c r="S505" s="217">
        <f t="shared" si="12"/>
        <v>105.36000000000001</v>
      </c>
      <c r="T505" s="217">
        <f t="shared" si="12"/>
        <v>0</v>
      </c>
      <c r="U505" s="217">
        <f t="shared" si="12"/>
        <v>0</v>
      </c>
      <c r="V505" s="218">
        <f>SUM(V377:V504)</f>
        <v>3619.6949999999993</v>
      </c>
      <c r="W505" s="219">
        <f>SUM(W377:W504)</f>
        <v>-1830.49266</v>
      </c>
      <c r="X505" s="220" t="str">
        <f>IF(W505&gt;0,"НЕДОВЫПОЛНЕНИЕ",IF(W505&lt;0,"ПЕРЕРАСХОД"))</f>
        <v>ПЕРЕРАСХОД</v>
      </c>
    </row>
    <row r="506" spans="1:24" s="226" customFormat="1" ht="21.75" customHeight="1" outlineLevel="1">
      <c r="A506" s="222"/>
      <c r="B506" s="12"/>
      <c r="C506" s="12"/>
      <c r="D506" s="12"/>
      <c r="E506" s="12"/>
      <c r="F506" s="12"/>
      <c r="G506" s="12"/>
      <c r="H506" s="12"/>
      <c r="I506" s="223"/>
      <c r="J506" s="224">
        <f>D505/12</f>
        <v>149.100195</v>
      </c>
      <c r="K506" s="224">
        <f>D505/12</f>
        <v>149.100195</v>
      </c>
      <c r="L506" s="224">
        <f>D505/12</f>
        <v>149.100195</v>
      </c>
      <c r="M506" s="224">
        <f>D505/12</f>
        <v>149.100195</v>
      </c>
      <c r="N506" s="224">
        <f>D505/12</f>
        <v>149.100195</v>
      </c>
      <c r="O506" s="224">
        <f>D505/12</f>
        <v>149.100195</v>
      </c>
      <c r="P506" s="224">
        <f>D505/12</f>
        <v>149.100195</v>
      </c>
      <c r="Q506" s="224">
        <f>D505/12</f>
        <v>149.100195</v>
      </c>
      <c r="R506" s="224">
        <f>D505/12</f>
        <v>149.100195</v>
      </c>
      <c r="S506" s="224">
        <f>D505/12</f>
        <v>149.100195</v>
      </c>
      <c r="T506" s="224">
        <f>D505/12</f>
        <v>149.100195</v>
      </c>
      <c r="U506" s="224">
        <f>D505/12</f>
        <v>149.100195</v>
      </c>
      <c r="V506" s="225"/>
      <c r="W506" s="12"/>
      <c r="X506" s="12"/>
    </row>
    <row r="507" spans="1:24" s="230" customFormat="1" ht="8.25" customHeight="1">
      <c r="A507" s="281" t="s">
        <v>663</v>
      </c>
      <c r="B507" s="282"/>
      <c r="C507" s="282"/>
      <c r="D507" s="282"/>
      <c r="E507" s="282"/>
      <c r="F507" s="282"/>
      <c r="G507" s="282"/>
      <c r="H507" s="282"/>
      <c r="I507" s="282"/>
      <c r="J507" s="282"/>
      <c r="K507" s="282"/>
      <c r="L507" s="282"/>
      <c r="M507" s="282"/>
      <c r="N507" s="282"/>
      <c r="O507" s="282"/>
      <c r="P507" s="282"/>
      <c r="Q507" s="282"/>
      <c r="R507" s="282"/>
      <c r="S507" s="282"/>
      <c r="T507" s="282"/>
      <c r="U507" s="283"/>
      <c r="V507" s="227"/>
      <c r="W507" s="228"/>
      <c r="X507" s="229"/>
    </row>
    <row r="508" spans="1:24" s="230" customFormat="1" ht="26.25" customHeight="1">
      <c r="A508" s="276" t="s">
        <v>664</v>
      </c>
      <c r="B508" s="276"/>
      <c r="C508" s="276"/>
      <c r="D508" s="276"/>
      <c r="E508" s="276"/>
      <c r="F508" s="276"/>
      <c r="G508" s="276"/>
      <c r="H508" s="231"/>
      <c r="I508" s="232"/>
      <c r="J508" s="233">
        <v>1</v>
      </c>
      <c r="K508" s="233">
        <v>1</v>
      </c>
      <c r="L508" s="233">
        <v>1</v>
      </c>
      <c r="M508" s="233">
        <v>1</v>
      </c>
      <c r="N508" s="234"/>
      <c r="O508" s="234"/>
      <c r="P508" s="234"/>
      <c r="Q508" s="234"/>
      <c r="R508" s="234"/>
      <c r="S508" s="234"/>
      <c r="T508" s="234"/>
      <c r="U508" s="234"/>
      <c r="V508" s="227"/>
      <c r="W508" s="228"/>
      <c r="X508" s="229"/>
    </row>
    <row r="509" spans="1:24" s="230" customFormat="1" ht="26.25" customHeight="1">
      <c r="A509" s="284" t="s">
        <v>665</v>
      </c>
      <c r="B509" s="284"/>
      <c r="C509" s="284"/>
      <c r="D509" s="284"/>
      <c r="E509" s="284"/>
      <c r="F509" s="284"/>
      <c r="G509" s="284"/>
      <c r="H509" s="231"/>
      <c r="I509" s="232"/>
      <c r="J509" s="233">
        <v>1</v>
      </c>
      <c r="K509" s="233">
        <v>1</v>
      </c>
      <c r="L509" s="233">
        <v>1</v>
      </c>
      <c r="M509" s="233">
        <v>1</v>
      </c>
      <c r="N509" s="234"/>
      <c r="O509" s="234"/>
      <c r="P509" s="234"/>
      <c r="Q509" s="234"/>
      <c r="R509" s="234"/>
      <c r="S509" s="234"/>
      <c r="T509" s="234"/>
      <c r="U509" s="234"/>
      <c r="V509" s="227"/>
      <c r="W509" s="228"/>
      <c r="X509" s="229"/>
    </row>
    <row r="510" spans="1:24" s="230" customFormat="1" ht="26.25" customHeight="1">
      <c r="A510" s="284" t="s">
        <v>666</v>
      </c>
      <c r="B510" s="284"/>
      <c r="C510" s="284"/>
      <c r="D510" s="284"/>
      <c r="E510" s="284"/>
      <c r="F510" s="284"/>
      <c r="G510" s="284"/>
      <c r="H510" s="231"/>
      <c r="I510" s="232"/>
      <c r="J510" s="233">
        <v>1</v>
      </c>
      <c r="K510" s="233">
        <v>1</v>
      </c>
      <c r="L510" s="233">
        <v>1</v>
      </c>
      <c r="M510" s="233">
        <v>1</v>
      </c>
      <c r="N510" s="234"/>
      <c r="O510" s="234"/>
      <c r="P510" s="234"/>
      <c r="Q510" s="234"/>
      <c r="R510" s="234"/>
      <c r="S510" s="234"/>
      <c r="T510" s="234"/>
      <c r="U510" s="234"/>
      <c r="V510" s="227"/>
      <c r="W510" s="228"/>
      <c r="X510" s="229"/>
    </row>
    <row r="511" spans="1:24" s="230" customFormat="1" ht="26.25" customHeight="1">
      <c r="A511" s="285" t="s">
        <v>667</v>
      </c>
      <c r="B511" s="285"/>
      <c r="C511" s="285"/>
      <c r="D511" s="285"/>
      <c r="E511" s="285"/>
      <c r="F511" s="285"/>
      <c r="G511" s="285"/>
      <c r="H511" s="231"/>
      <c r="I511" s="232"/>
      <c r="J511" s="234"/>
      <c r="K511" s="234"/>
      <c r="L511" s="234"/>
      <c r="M511" s="234"/>
      <c r="N511" s="233">
        <v>1</v>
      </c>
      <c r="O511" s="233">
        <v>1</v>
      </c>
      <c r="P511" s="233">
        <v>1</v>
      </c>
      <c r="Q511" s="233">
        <v>1</v>
      </c>
      <c r="R511" s="234"/>
      <c r="S511" s="234"/>
      <c r="T511" s="234"/>
      <c r="U511" s="234"/>
      <c r="V511" s="227"/>
      <c r="W511" s="228"/>
      <c r="X511" s="229"/>
    </row>
    <row r="512" spans="1:24" s="230" customFormat="1" ht="26.25" customHeight="1">
      <c r="A512" s="235"/>
      <c r="B512" s="236"/>
      <c r="C512" s="237"/>
      <c r="D512" s="238"/>
      <c r="E512" s="239" t="s">
        <v>668</v>
      </c>
      <c r="F512" s="231"/>
      <c r="G512" s="240"/>
      <c r="H512" s="231"/>
      <c r="I512" s="232"/>
      <c r="J512" s="234"/>
      <c r="K512" s="234"/>
      <c r="L512" s="234"/>
      <c r="M512" s="233">
        <v>1</v>
      </c>
      <c r="N512" s="233">
        <v>1</v>
      </c>
      <c r="O512" s="233">
        <v>1</v>
      </c>
      <c r="P512" s="233">
        <v>1</v>
      </c>
      <c r="Q512" s="233">
        <v>1</v>
      </c>
      <c r="R512" s="233">
        <v>1</v>
      </c>
      <c r="S512" s="234"/>
      <c r="T512" s="234"/>
      <c r="U512" s="234"/>
      <c r="V512" s="227"/>
      <c r="W512" s="228"/>
      <c r="X512" s="229"/>
    </row>
    <row r="513" spans="1:24" s="230" customFormat="1" ht="26.25" customHeight="1">
      <c r="A513" s="241"/>
      <c r="B513" s="242"/>
      <c r="C513" s="243"/>
      <c r="D513" s="244"/>
      <c r="E513" s="245" t="s">
        <v>669</v>
      </c>
      <c r="F513" s="246"/>
      <c r="G513" s="240"/>
      <c r="H513" s="246"/>
      <c r="I513" s="247"/>
      <c r="J513" s="234"/>
      <c r="K513" s="234"/>
      <c r="L513" s="234"/>
      <c r="M513" s="233">
        <v>1</v>
      </c>
      <c r="N513" s="233">
        <v>1</v>
      </c>
      <c r="O513" s="233">
        <v>1</v>
      </c>
      <c r="P513" s="233">
        <v>1</v>
      </c>
      <c r="Q513" s="233">
        <v>1</v>
      </c>
      <c r="R513" s="233">
        <v>1</v>
      </c>
      <c r="S513" s="234"/>
      <c r="T513" s="234"/>
      <c r="U513" s="234"/>
      <c r="V513" s="248"/>
      <c r="W513" s="249"/>
      <c r="X513" s="229"/>
    </row>
    <row r="514" spans="1:24" s="230" customFormat="1" ht="26.25" customHeight="1">
      <c r="A514" s="241"/>
      <c r="B514" s="242"/>
      <c r="C514" s="243"/>
      <c r="D514" s="244"/>
      <c r="E514" s="245" t="s">
        <v>670</v>
      </c>
      <c r="F514" s="246"/>
      <c r="G514" s="240"/>
      <c r="H514" s="246"/>
      <c r="I514" s="247"/>
      <c r="J514" s="234"/>
      <c r="K514" s="234"/>
      <c r="L514" s="234"/>
      <c r="M514" s="233">
        <v>1</v>
      </c>
      <c r="N514" s="233">
        <v>1</v>
      </c>
      <c r="O514" s="233">
        <v>1</v>
      </c>
      <c r="P514" s="233">
        <v>1</v>
      </c>
      <c r="Q514" s="233">
        <v>1</v>
      </c>
      <c r="R514" s="233">
        <v>1</v>
      </c>
      <c r="S514" s="234"/>
      <c r="T514" s="234"/>
      <c r="U514" s="234"/>
      <c r="V514" s="248"/>
      <c r="W514" s="249"/>
      <c r="X514" s="229"/>
    </row>
    <row r="515" spans="1:24" s="230" customFormat="1" ht="26.25" customHeight="1">
      <c r="A515" s="241"/>
      <c r="B515" s="242"/>
      <c r="C515" s="243"/>
      <c r="D515" s="244"/>
      <c r="E515" s="245" t="s">
        <v>671</v>
      </c>
      <c r="F515" s="246"/>
      <c r="G515" s="240"/>
      <c r="H515" s="246"/>
      <c r="I515" s="247"/>
      <c r="J515" s="234"/>
      <c r="K515" s="234"/>
      <c r="L515" s="234"/>
      <c r="M515" s="233">
        <v>1</v>
      </c>
      <c r="N515" s="233">
        <v>1</v>
      </c>
      <c r="O515" s="233">
        <v>1</v>
      </c>
      <c r="P515" s="233">
        <v>1</v>
      </c>
      <c r="Q515" s="233">
        <v>1</v>
      </c>
      <c r="R515" s="233">
        <v>1</v>
      </c>
      <c r="S515" s="234"/>
      <c r="T515" s="234"/>
      <c r="U515" s="234"/>
      <c r="V515" s="248"/>
      <c r="W515" s="249"/>
      <c r="X515" s="229"/>
    </row>
    <row r="516" spans="1:24" s="230" customFormat="1" ht="26.25" customHeight="1">
      <c r="A516" s="241"/>
      <c r="B516" s="242"/>
      <c r="C516" s="243"/>
      <c r="D516" s="244"/>
      <c r="E516" s="245" t="s">
        <v>672</v>
      </c>
      <c r="F516" s="246"/>
      <c r="G516" s="240"/>
      <c r="H516" s="246"/>
      <c r="I516" s="247"/>
      <c r="J516" s="234"/>
      <c r="K516" s="234"/>
      <c r="L516" s="234"/>
      <c r="M516" s="233">
        <v>1</v>
      </c>
      <c r="N516" s="233">
        <v>1</v>
      </c>
      <c r="O516" s="233">
        <v>1</v>
      </c>
      <c r="P516" s="233">
        <v>1</v>
      </c>
      <c r="Q516" s="233">
        <v>1</v>
      </c>
      <c r="R516" s="233">
        <v>1</v>
      </c>
      <c r="S516" s="234"/>
      <c r="T516" s="234"/>
      <c r="U516" s="234"/>
      <c r="V516" s="248"/>
      <c r="W516" s="249"/>
      <c r="X516" s="229"/>
    </row>
    <row r="517" spans="1:24" s="230" customFormat="1" ht="26.25" customHeight="1">
      <c r="A517" s="241"/>
      <c r="B517" s="242"/>
      <c r="C517" s="243"/>
      <c r="D517" s="244"/>
      <c r="E517" s="245" t="s">
        <v>673</v>
      </c>
      <c r="F517" s="246"/>
      <c r="G517" s="240"/>
      <c r="H517" s="246"/>
      <c r="I517" s="247"/>
      <c r="J517" s="234"/>
      <c r="K517" s="234"/>
      <c r="L517" s="234"/>
      <c r="M517" s="233">
        <v>1</v>
      </c>
      <c r="N517" s="233">
        <v>1</v>
      </c>
      <c r="O517" s="233">
        <v>1</v>
      </c>
      <c r="P517" s="233">
        <v>1</v>
      </c>
      <c r="Q517" s="233">
        <v>1</v>
      </c>
      <c r="R517" s="233">
        <v>1</v>
      </c>
      <c r="S517" s="234"/>
      <c r="T517" s="234"/>
      <c r="U517" s="234"/>
      <c r="V517" s="248"/>
      <c r="W517" s="249"/>
      <c r="X517" s="229"/>
    </row>
    <row r="518" spans="1:21" ht="26.25" customHeight="1">
      <c r="A518" s="250"/>
      <c r="B518" s="251"/>
      <c r="C518" s="252"/>
      <c r="D518" s="252"/>
      <c r="E518" s="253" t="s">
        <v>674</v>
      </c>
      <c r="F518" s="251"/>
      <c r="G518" s="254"/>
      <c r="H518" s="251"/>
      <c r="I518" s="251"/>
      <c r="J518" s="255"/>
      <c r="K518" s="255"/>
      <c r="L518" s="255"/>
      <c r="M518" s="233">
        <v>1</v>
      </c>
      <c r="N518" s="233">
        <v>1</v>
      </c>
      <c r="O518" s="233">
        <v>1</v>
      </c>
      <c r="P518" s="233">
        <v>1</v>
      </c>
      <c r="Q518" s="233">
        <v>1</v>
      </c>
      <c r="R518" s="233">
        <v>1</v>
      </c>
      <c r="S518" s="255"/>
      <c r="T518" s="255"/>
      <c r="U518" s="255"/>
    </row>
    <row r="519" spans="1:21" ht="26.25" customHeight="1">
      <c r="A519" s="250"/>
      <c r="B519" s="251"/>
      <c r="C519" s="252"/>
      <c r="D519" s="252"/>
      <c r="E519" s="253" t="s">
        <v>675</v>
      </c>
      <c r="F519" s="251"/>
      <c r="G519" s="254"/>
      <c r="H519" s="251"/>
      <c r="I519" s="251"/>
      <c r="J519" s="255"/>
      <c r="K519" s="255"/>
      <c r="L519" s="255"/>
      <c r="M519" s="255"/>
      <c r="N519" s="258"/>
      <c r="O519" s="258"/>
      <c r="P519" s="258"/>
      <c r="Q519" s="258"/>
      <c r="R519" s="233">
        <v>1</v>
      </c>
      <c r="S519" s="255"/>
      <c r="T519" s="255"/>
      <c r="U519" s="255"/>
    </row>
    <row r="520" spans="1:21" ht="26.25" customHeight="1">
      <c r="A520" s="250"/>
      <c r="B520" s="251"/>
      <c r="C520" s="252"/>
      <c r="D520" s="252"/>
      <c r="E520" s="253" t="s">
        <v>676</v>
      </c>
      <c r="F520" s="251"/>
      <c r="G520" s="254"/>
      <c r="H520" s="251"/>
      <c r="I520" s="251"/>
      <c r="J520" s="255"/>
      <c r="K520" s="255"/>
      <c r="L520" s="255"/>
      <c r="M520" s="255"/>
      <c r="N520" s="258"/>
      <c r="O520" s="258"/>
      <c r="P520" s="258"/>
      <c r="Q520" s="258"/>
      <c r="R520" s="233">
        <v>1</v>
      </c>
      <c r="S520" s="255"/>
      <c r="T520" s="255"/>
      <c r="U520" s="255"/>
    </row>
    <row r="521" spans="1:21" ht="26.25" customHeight="1">
      <c r="A521" s="250"/>
      <c r="B521" s="251"/>
      <c r="C521" s="252"/>
      <c r="D521" s="252"/>
      <c r="E521" s="253" t="s">
        <v>677</v>
      </c>
      <c r="F521" s="251"/>
      <c r="G521" s="254"/>
      <c r="H521" s="251"/>
      <c r="I521" s="251"/>
      <c r="J521" s="255"/>
      <c r="K521" s="255"/>
      <c r="L521" s="255"/>
      <c r="M521" s="255"/>
      <c r="N521" s="258"/>
      <c r="O521" s="258"/>
      <c r="P521" s="258"/>
      <c r="Q521" s="233">
        <v>1</v>
      </c>
      <c r="R521" s="233">
        <v>1</v>
      </c>
      <c r="S521" s="255"/>
      <c r="T521" s="255"/>
      <c r="U521" s="255"/>
    </row>
    <row r="522" spans="1:21" ht="26.25" customHeight="1">
      <c r="A522" s="250"/>
      <c r="B522" s="251"/>
      <c r="C522" s="252"/>
      <c r="D522" s="252"/>
      <c r="E522" s="259" t="s">
        <v>678</v>
      </c>
      <c r="F522" s="251"/>
      <c r="G522" s="254"/>
      <c r="H522" s="251"/>
      <c r="I522" s="251"/>
      <c r="J522" s="255"/>
      <c r="K522" s="255"/>
      <c r="L522" s="255"/>
      <c r="M522" s="255"/>
      <c r="N522" s="258"/>
      <c r="O522" s="258"/>
      <c r="P522" s="258"/>
      <c r="Q522" s="233">
        <v>1</v>
      </c>
      <c r="R522" s="233">
        <v>1</v>
      </c>
      <c r="S522" s="255"/>
      <c r="T522" s="255"/>
      <c r="U522" s="255"/>
    </row>
    <row r="523" spans="1:24" s="230" customFormat="1" ht="26.25" customHeight="1">
      <c r="A523" s="275" t="s">
        <v>679</v>
      </c>
      <c r="B523" s="275"/>
      <c r="C523" s="276"/>
      <c r="D523" s="276"/>
      <c r="E523" s="276"/>
      <c r="F523" s="276"/>
      <c r="G523" s="276"/>
      <c r="H523" s="231"/>
      <c r="I523" s="232"/>
      <c r="J523" s="234"/>
      <c r="K523" s="234"/>
      <c r="L523" s="234"/>
      <c r="M523" s="233">
        <v>1</v>
      </c>
      <c r="N523" s="233">
        <v>1</v>
      </c>
      <c r="O523" s="233">
        <v>1</v>
      </c>
      <c r="P523" s="260">
        <v>1</v>
      </c>
      <c r="Q523" s="233">
        <v>1</v>
      </c>
      <c r="R523" s="233">
        <v>1</v>
      </c>
      <c r="S523" s="234"/>
      <c r="T523" s="234"/>
      <c r="U523" s="234"/>
      <c r="V523" s="227"/>
      <c r="W523" s="228"/>
      <c r="X523" s="229"/>
    </row>
    <row r="524" spans="1:24" s="230" customFormat="1" ht="26.25" customHeight="1">
      <c r="A524" s="261"/>
      <c r="B524" s="262"/>
      <c r="C524" s="237"/>
      <c r="D524" s="238"/>
      <c r="E524" s="263" t="s">
        <v>680</v>
      </c>
      <c r="F524" s="231"/>
      <c r="G524" s="240"/>
      <c r="H524" s="231"/>
      <c r="I524" s="232"/>
      <c r="J524" s="234"/>
      <c r="K524" s="234"/>
      <c r="L524" s="234"/>
      <c r="M524" s="234"/>
      <c r="N524" s="234"/>
      <c r="O524" s="234"/>
      <c r="P524" s="234"/>
      <c r="Q524" s="234"/>
      <c r="R524" s="233">
        <v>1</v>
      </c>
      <c r="S524" s="234"/>
      <c r="T524" s="234"/>
      <c r="U524" s="234"/>
      <c r="V524" s="227"/>
      <c r="W524" s="228"/>
      <c r="X524" s="229"/>
    </row>
    <row r="525" spans="1:24" s="230" customFormat="1" ht="26.25" customHeight="1">
      <c r="A525" s="241"/>
      <c r="B525" s="242"/>
      <c r="C525" s="237"/>
      <c r="D525" s="238"/>
      <c r="E525" s="264" t="s">
        <v>681</v>
      </c>
      <c r="F525" s="231"/>
      <c r="G525" s="240"/>
      <c r="H525" s="231"/>
      <c r="I525" s="232"/>
      <c r="J525" s="234"/>
      <c r="K525" s="234"/>
      <c r="L525" s="234"/>
      <c r="M525" s="234"/>
      <c r="N525" s="234"/>
      <c r="O525" s="234"/>
      <c r="P525" s="234"/>
      <c r="Q525" s="234"/>
      <c r="R525" s="233">
        <v>1</v>
      </c>
      <c r="S525" s="234"/>
      <c r="T525" s="234"/>
      <c r="U525" s="234"/>
      <c r="V525" s="227"/>
      <c r="W525" s="228"/>
      <c r="X525" s="229"/>
    </row>
    <row r="526" spans="1:24" s="230" customFormat="1" ht="26.25" customHeight="1">
      <c r="A526" s="241"/>
      <c r="B526" s="242"/>
      <c r="C526" s="237"/>
      <c r="D526" s="238"/>
      <c r="E526" s="264" t="s">
        <v>682</v>
      </c>
      <c r="F526" s="231"/>
      <c r="G526" s="240"/>
      <c r="H526" s="231"/>
      <c r="I526" s="232"/>
      <c r="J526" s="234"/>
      <c r="K526" s="234"/>
      <c r="L526" s="234"/>
      <c r="M526" s="234"/>
      <c r="N526" s="234"/>
      <c r="O526" s="234"/>
      <c r="P526" s="234"/>
      <c r="Q526" s="234"/>
      <c r="R526" s="233">
        <v>1</v>
      </c>
      <c r="S526" s="234"/>
      <c r="T526" s="234"/>
      <c r="U526" s="234"/>
      <c r="V526" s="227"/>
      <c r="W526" s="228"/>
      <c r="X526" s="229"/>
    </row>
    <row r="527" spans="1:24" s="230" customFormat="1" ht="26.25" customHeight="1">
      <c r="A527" s="241"/>
      <c r="B527" s="242"/>
      <c r="C527" s="237"/>
      <c r="D527" s="238"/>
      <c r="E527" s="264" t="s">
        <v>683</v>
      </c>
      <c r="F527" s="231"/>
      <c r="G527" s="240"/>
      <c r="H527" s="231"/>
      <c r="I527" s="232"/>
      <c r="J527" s="234"/>
      <c r="K527" s="234"/>
      <c r="L527" s="234"/>
      <c r="M527" s="234"/>
      <c r="N527" s="234"/>
      <c r="O527" s="234"/>
      <c r="P527" s="234"/>
      <c r="Q527" s="234"/>
      <c r="R527" s="233">
        <v>1</v>
      </c>
      <c r="S527" s="234"/>
      <c r="T527" s="234"/>
      <c r="U527" s="234"/>
      <c r="V527" s="227"/>
      <c r="W527" s="228"/>
      <c r="X527" s="229"/>
    </row>
    <row r="528" spans="1:24" s="230" customFormat="1" ht="26.25" customHeight="1">
      <c r="A528" s="241"/>
      <c r="B528" s="242"/>
      <c r="C528" s="237"/>
      <c r="D528" s="238"/>
      <c r="E528" s="264" t="s">
        <v>684</v>
      </c>
      <c r="F528" s="231"/>
      <c r="G528" s="240"/>
      <c r="H528" s="231"/>
      <c r="I528" s="232"/>
      <c r="J528" s="234"/>
      <c r="K528" s="234"/>
      <c r="L528" s="234"/>
      <c r="M528" s="234"/>
      <c r="N528" s="234"/>
      <c r="O528" s="234"/>
      <c r="P528" s="234"/>
      <c r="Q528" s="234"/>
      <c r="R528" s="233">
        <v>1</v>
      </c>
      <c r="S528" s="234"/>
      <c r="T528" s="234"/>
      <c r="U528" s="234"/>
      <c r="V528" s="227"/>
      <c r="W528" s="228"/>
      <c r="X528" s="229"/>
    </row>
    <row r="529" spans="1:24" s="230" customFormat="1" ht="26.25" customHeight="1">
      <c r="A529" s="241"/>
      <c r="B529" s="242"/>
      <c r="C529" s="237"/>
      <c r="D529" s="238"/>
      <c r="E529" s="264" t="s">
        <v>685</v>
      </c>
      <c r="F529" s="231"/>
      <c r="G529" s="240"/>
      <c r="H529" s="231"/>
      <c r="I529" s="232"/>
      <c r="J529" s="234"/>
      <c r="K529" s="234"/>
      <c r="L529" s="234"/>
      <c r="M529" s="234"/>
      <c r="N529" s="234"/>
      <c r="O529" s="233"/>
      <c r="P529" s="265">
        <v>0.3</v>
      </c>
      <c r="Q529" s="265">
        <v>0.3</v>
      </c>
      <c r="R529" s="265">
        <v>0.3</v>
      </c>
      <c r="S529" s="234"/>
      <c r="T529" s="234"/>
      <c r="U529" s="234"/>
      <c r="V529" s="227"/>
      <c r="W529" s="228"/>
      <c r="X529" s="229"/>
    </row>
    <row r="530" spans="1:24" s="230" customFormat="1" ht="26.25" customHeight="1">
      <c r="A530" s="241"/>
      <c r="B530" s="242"/>
      <c r="C530" s="237"/>
      <c r="D530" s="238"/>
      <c r="E530" s="264" t="s">
        <v>686</v>
      </c>
      <c r="F530" s="231"/>
      <c r="G530" s="240"/>
      <c r="H530" s="231"/>
      <c r="I530" s="232"/>
      <c r="J530" s="234"/>
      <c r="K530" s="234"/>
      <c r="L530" s="234"/>
      <c r="M530" s="234"/>
      <c r="N530" s="234"/>
      <c r="O530" s="234"/>
      <c r="P530" s="234"/>
      <c r="Q530" s="234"/>
      <c r="R530" s="233">
        <v>1</v>
      </c>
      <c r="S530" s="234"/>
      <c r="T530" s="234"/>
      <c r="U530" s="234"/>
      <c r="V530" s="227"/>
      <c r="W530" s="228"/>
      <c r="X530" s="229"/>
    </row>
    <row r="531" spans="1:24" s="230" customFormat="1" ht="26.25" customHeight="1">
      <c r="A531" s="235"/>
      <c r="B531" s="236"/>
      <c r="C531" s="237"/>
      <c r="D531" s="238"/>
      <c r="E531" s="264" t="s">
        <v>687</v>
      </c>
      <c r="F531" s="231"/>
      <c r="G531" s="240"/>
      <c r="H531" s="231"/>
      <c r="I531" s="232"/>
      <c r="J531" s="234"/>
      <c r="K531" s="234"/>
      <c r="L531" s="234"/>
      <c r="M531" s="234"/>
      <c r="N531" s="234"/>
      <c r="O531" s="234"/>
      <c r="P531" s="234"/>
      <c r="Q531" s="234"/>
      <c r="R531" s="233">
        <v>1</v>
      </c>
      <c r="S531" s="234"/>
      <c r="T531" s="234"/>
      <c r="U531" s="234"/>
      <c r="V531" s="227"/>
      <c r="W531" s="228"/>
      <c r="X531" s="229"/>
    </row>
    <row r="532" spans="1:23" s="269" customFormat="1" ht="11.25">
      <c r="A532" s="277" t="s">
        <v>688</v>
      </c>
      <c r="B532" s="277"/>
      <c r="C532" s="277"/>
      <c r="D532" s="277"/>
      <c r="E532" s="277"/>
      <c r="F532" s="266"/>
      <c r="G532" s="266"/>
      <c r="H532" s="266"/>
      <c r="I532" s="266"/>
      <c r="J532" s="266"/>
      <c r="K532" s="266"/>
      <c r="L532" s="266"/>
      <c r="M532" s="266"/>
      <c r="N532" s="267"/>
      <c r="O532" s="267"/>
      <c r="P532" s="267"/>
      <c r="Q532" s="267"/>
      <c r="R532" s="267"/>
      <c r="S532" s="266"/>
      <c r="T532" s="266"/>
      <c r="U532" s="266"/>
      <c r="V532" s="4"/>
      <c r="W532" s="268"/>
    </row>
    <row r="533" spans="1:23" s="269" customFormat="1" ht="11.25">
      <c r="A533" s="277" t="s">
        <v>689</v>
      </c>
      <c r="B533" s="277"/>
      <c r="C533" s="277"/>
      <c r="D533" s="277"/>
      <c r="E533" s="277"/>
      <c r="F533" s="266"/>
      <c r="G533" s="266"/>
      <c r="H533" s="266"/>
      <c r="I533" s="266"/>
      <c r="J533" s="266"/>
      <c r="K533" s="266"/>
      <c r="L533" s="266"/>
      <c r="M533" s="266"/>
      <c r="N533" s="267"/>
      <c r="O533" s="267"/>
      <c r="P533" s="267"/>
      <c r="Q533" s="267"/>
      <c r="R533" s="267"/>
      <c r="S533" s="266"/>
      <c r="T533" s="266"/>
      <c r="U533" s="266"/>
      <c r="V533" s="4"/>
      <c r="W533" s="268"/>
    </row>
  </sheetData>
  <sheetProtection password="EB72" sheet="1" objects="1" scenarios="1" selectLockedCells="1" selectUnlockedCells="1"/>
  <mergeCells count="77">
    <mergeCell ref="A7:W7"/>
    <mergeCell ref="G2:X2"/>
    <mergeCell ref="G3:X3"/>
    <mergeCell ref="G4:X4"/>
    <mergeCell ref="G5:X5"/>
    <mergeCell ref="A6:U6"/>
    <mergeCell ref="A9:U9"/>
    <mergeCell ref="A10:U10"/>
    <mergeCell ref="A11:B12"/>
    <mergeCell ref="G12:U12"/>
    <mergeCell ref="A13:B14"/>
    <mergeCell ref="G14:U14"/>
    <mergeCell ref="A15:B16"/>
    <mergeCell ref="G16:U16"/>
    <mergeCell ref="A17:B18"/>
    <mergeCell ref="G18:U18"/>
    <mergeCell ref="A19:B20"/>
    <mergeCell ref="G20:U20"/>
    <mergeCell ref="A21:B22"/>
    <mergeCell ref="G22:U22"/>
    <mergeCell ref="A23:B24"/>
    <mergeCell ref="G24:U24"/>
    <mergeCell ref="A25:B26"/>
    <mergeCell ref="G26:U26"/>
    <mergeCell ref="A38:B39"/>
    <mergeCell ref="G39:U39"/>
    <mergeCell ref="A27:B28"/>
    <mergeCell ref="G28:U28"/>
    <mergeCell ref="A29:B30"/>
    <mergeCell ref="G30:U30"/>
    <mergeCell ref="A31:B32"/>
    <mergeCell ref="G32:U32"/>
    <mergeCell ref="A33:B34"/>
    <mergeCell ref="G34:U34"/>
    <mergeCell ref="A35:B36"/>
    <mergeCell ref="G36:U36"/>
    <mergeCell ref="A37:U37"/>
    <mergeCell ref="A40:B41"/>
    <mergeCell ref="G41:U41"/>
    <mergeCell ref="A42:B43"/>
    <mergeCell ref="G43:U43"/>
    <mergeCell ref="A44:B45"/>
    <mergeCell ref="G45:U45"/>
    <mergeCell ref="A57:B58"/>
    <mergeCell ref="G57:U58"/>
    <mergeCell ref="A46:B47"/>
    <mergeCell ref="G47:U47"/>
    <mergeCell ref="A48:B49"/>
    <mergeCell ref="G49:U49"/>
    <mergeCell ref="A50:B51"/>
    <mergeCell ref="G50:U51"/>
    <mergeCell ref="A52:B53"/>
    <mergeCell ref="G53:U53"/>
    <mergeCell ref="A54:U54"/>
    <mergeCell ref="A55:B56"/>
    <mergeCell ref="G55:U56"/>
    <mergeCell ref="A167:D167"/>
    <mergeCell ref="A59:B60"/>
    <mergeCell ref="G59:U60"/>
    <mergeCell ref="A61:B62"/>
    <mergeCell ref="G61:U62"/>
    <mergeCell ref="A63:B64"/>
    <mergeCell ref="G63:U64"/>
    <mergeCell ref="A65:B66"/>
    <mergeCell ref="G65:U66"/>
    <mergeCell ref="A67:U67"/>
    <mergeCell ref="A68:U68"/>
    <mergeCell ref="A69:U69"/>
    <mergeCell ref="A523:G523"/>
    <mergeCell ref="A532:E532"/>
    <mergeCell ref="A533:E533"/>
    <mergeCell ref="A248:D248"/>
    <mergeCell ref="A507:U507"/>
    <mergeCell ref="A508:G508"/>
    <mergeCell ref="A509:G509"/>
    <mergeCell ref="A510:G510"/>
    <mergeCell ref="A511:G511"/>
  </mergeCells>
  <conditionalFormatting sqref="J11:U11">
    <cfRule type="iconSet" priority="45" dxfId="0">
      <iconSet iconSet="3Symbols">
        <cfvo type="percent" val="0"/>
        <cfvo type="percent" val="33"/>
        <cfvo type="percent" val="67"/>
      </iconSet>
    </cfRule>
  </conditionalFormatting>
  <conditionalFormatting sqref="J13:U13">
    <cfRule type="iconSet" priority="44" dxfId="0">
      <iconSet iconSet="3Symbols">
        <cfvo type="percent" val="0"/>
        <cfvo type="percent" val="33"/>
        <cfvo type="percent" val="67"/>
      </iconSet>
    </cfRule>
  </conditionalFormatting>
  <conditionalFormatting sqref="J15:U15">
    <cfRule type="iconSet" priority="43" dxfId="0">
      <iconSet iconSet="3Symbols">
        <cfvo type="percent" val="0"/>
        <cfvo type="percent" val="33"/>
        <cfvo type="percent" val="67"/>
      </iconSet>
    </cfRule>
  </conditionalFormatting>
  <conditionalFormatting sqref="J17:U17">
    <cfRule type="iconSet" priority="42" dxfId="0">
      <iconSet iconSet="3Symbols">
        <cfvo type="percent" val="0"/>
        <cfvo type="percent" val="33"/>
        <cfvo type="percent" val="67"/>
      </iconSet>
    </cfRule>
  </conditionalFormatting>
  <conditionalFormatting sqref="J19:U19">
    <cfRule type="iconSet" priority="41" dxfId="0">
      <iconSet iconSet="3Symbols">
        <cfvo type="percent" val="0"/>
        <cfvo type="percent" val="33"/>
        <cfvo type="percent" val="67"/>
      </iconSet>
    </cfRule>
  </conditionalFormatting>
  <conditionalFormatting sqref="J23:U23">
    <cfRule type="iconSet" priority="40" dxfId="0">
      <iconSet iconSet="3Symbols">
        <cfvo type="percent" val="0"/>
        <cfvo type="percent" val="33"/>
        <cfvo type="percent" val="67"/>
      </iconSet>
    </cfRule>
  </conditionalFormatting>
  <conditionalFormatting sqref="J25:U25">
    <cfRule type="iconSet" priority="39" dxfId="0">
      <iconSet iconSet="3Symbols">
        <cfvo type="percent" val="0"/>
        <cfvo type="percent" val="33"/>
        <cfvo type="percent" val="67"/>
      </iconSet>
    </cfRule>
  </conditionalFormatting>
  <conditionalFormatting sqref="J27:U27">
    <cfRule type="iconSet" priority="38" dxfId="0">
      <iconSet iconSet="3Symbols">
        <cfvo type="percent" val="0"/>
        <cfvo type="percent" val="33"/>
        <cfvo type="percent" val="67"/>
      </iconSet>
    </cfRule>
  </conditionalFormatting>
  <conditionalFormatting sqref="J21:U21">
    <cfRule type="iconSet" priority="37" dxfId="0">
      <iconSet iconSet="3Symbols">
        <cfvo type="percent" val="0"/>
        <cfvo type="percent" val="33"/>
        <cfvo type="percent" val="67"/>
      </iconSet>
    </cfRule>
  </conditionalFormatting>
  <conditionalFormatting sqref="J29:U29">
    <cfRule type="iconSet" priority="36" dxfId="0">
      <iconSet iconSet="3Symbols">
        <cfvo type="percent" val="0"/>
        <cfvo type="percent" val="33"/>
        <cfvo type="percent" val="67"/>
      </iconSet>
    </cfRule>
  </conditionalFormatting>
  <conditionalFormatting sqref="J31:U31">
    <cfRule type="iconSet" priority="35" dxfId="0">
      <iconSet iconSet="3Symbols">
        <cfvo type="percent" val="0"/>
        <cfvo type="percent" val="33"/>
        <cfvo type="percent" val="67"/>
      </iconSet>
    </cfRule>
  </conditionalFormatting>
  <conditionalFormatting sqref="J33:U33">
    <cfRule type="iconSet" priority="34" dxfId="0">
      <iconSet iconSet="3Symbols">
        <cfvo type="percent" val="0"/>
        <cfvo type="percent" val="33"/>
        <cfvo type="percent" val="67"/>
      </iconSet>
    </cfRule>
  </conditionalFormatting>
  <conditionalFormatting sqref="J35:U35">
    <cfRule type="iconSet" priority="33" dxfId="0">
      <iconSet iconSet="3Symbols">
        <cfvo type="percent" val="0"/>
        <cfvo type="percent" val="33"/>
        <cfvo type="percent" val="67"/>
      </iconSet>
    </cfRule>
  </conditionalFormatting>
  <conditionalFormatting sqref="J38:U38">
    <cfRule type="iconSet" priority="32" dxfId="0">
      <iconSet iconSet="3Symbols">
        <cfvo type="percent" val="0"/>
        <cfvo type="percent" val="33"/>
        <cfvo type="percent" val="67"/>
      </iconSet>
    </cfRule>
  </conditionalFormatting>
  <conditionalFormatting sqref="J40:U40">
    <cfRule type="iconSet" priority="31" dxfId="0">
      <iconSet iconSet="3Symbols">
        <cfvo type="percent" val="0"/>
        <cfvo type="percent" val="33"/>
        <cfvo type="percent" val="67"/>
      </iconSet>
    </cfRule>
  </conditionalFormatting>
  <conditionalFormatting sqref="J42:U42">
    <cfRule type="iconSet" priority="30" dxfId="0">
      <iconSet iconSet="3Symbols">
        <cfvo type="percent" val="0"/>
        <cfvo type="percent" val="33"/>
        <cfvo type="percent" val="67"/>
      </iconSet>
    </cfRule>
  </conditionalFormatting>
  <conditionalFormatting sqref="J44:U44">
    <cfRule type="iconSet" priority="29" dxfId="0">
      <iconSet iconSet="3Symbols">
        <cfvo type="percent" val="0"/>
        <cfvo type="percent" val="33"/>
        <cfvo type="percent" val="67"/>
      </iconSet>
    </cfRule>
  </conditionalFormatting>
  <conditionalFormatting sqref="J46:U46">
    <cfRule type="iconSet" priority="28" dxfId="0">
      <iconSet iconSet="3Symbols">
        <cfvo type="percent" val="0"/>
        <cfvo type="percent" val="33"/>
        <cfvo type="percent" val="67"/>
      </iconSet>
    </cfRule>
  </conditionalFormatting>
  <conditionalFormatting sqref="J48:U48">
    <cfRule type="iconSet" priority="27" dxfId="0">
      <iconSet iconSet="3Symbols">
        <cfvo type="percent" val="0"/>
        <cfvo type="percent" val="33"/>
        <cfvo type="percent" val="67"/>
      </iconSet>
    </cfRule>
  </conditionalFormatting>
  <conditionalFormatting sqref="J52:U52">
    <cfRule type="iconSet" priority="26" dxfId="0">
      <iconSet iconSet="3Symbols">
        <cfvo type="percent" val="0"/>
        <cfvo type="percent" val="33"/>
        <cfvo type="percent" val="67"/>
      </iconSet>
    </cfRule>
  </conditionalFormatting>
  <conditionalFormatting sqref="J508:M508">
    <cfRule type="iconSet" priority="25" dxfId="0">
      <iconSet iconSet="3Symbols">
        <cfvo type="percent" val="0"/>
        <cfvo type="percent" val="33"/>
        <cfvo type="percent" val="67"/>
      </iconSet>
    </cfRule>
  </conditionalFormatting>
  <conditionalFormatting sqref="J509:M509">
    <cfRule type="iconSet" priority="24" dxfId="0">
      <iconSet iconSet="3Symbols">
        <cfvo type="percent" val="0"/>
        <cfvo type="percent" val="33"/>
        <cfvo type="percent" val="67"/>
      </iconSet>
    </cfRule>
  </conditionalFormatting>
  <conditionalFormatting sqref="J510:M510">
    <cfRule type="iconSet" priority="23" dxfId="0">
      <iconSet iconSet="3Symbols">
        <cfvo type="percent" val="0"/>
        <cfvo type="percent" val="33"/>
        <cfvo type="percent" val="67"/>
      </iconSet>
    </cfRule>
  </conditionalFormatting>
  <conditionalFormatting sqref="N511:Q511">
    <cfRule type="iconSet" priority="22" dxfId="0">
      <iconSet iconSet="3Symbols">
        <cfvo type="percent" val="0"/>
        <cfvo type="percent" val="33"/>
        <cfvo type="percent" val="67"/>
      </iconSet>
    </cfRule>
  </conditionalFormatting>
  <conditionalFormatting sqref="M512:R512">
    <cfRule type="iconSet" priority="21" dxfId="0">
      <iconSet iconSet="3Symbols">
        <cfvo type="percent" val="0"/>
        <cfvo type="percent" val="33"/>
        <cfvo type="percent" val="67"/>
      </iconSet>
    </cfRule>
  </conditionalFormatting>
  <conditionalFormatting sqref="M513:R513">
    <cfRule type="iconSet" priority="20" dxfId="0">
      <iconSet iconSet="3Symbols">
        <cfvo type="percent" val="0"/>
        <cfvo type="percent" val="33"/>
        <cfvo type="percent" val="67"/>
      </iconSet>
    </cfRule>
  </conditionalFormatting>
  <conditionalFormatting sqref="M514:R514">
    <cfRule type="iconSet" priority="19" dxfId="0">
      <iconSet iconSet="3Symbols">
        <cfvo type="percent" val="0"/>
        <cfvo type="percent" val="33"/>
        <cfvo type="percent" val="67"/>
      </iconSet>
    </cfRule>
  </conditionalFormatting>
  <conditionalFormatting sqref="M515:R515">
    <cfRule type="iconSet" priority="18" dxfId="0">
      <iconSet iconSet="3Symbols">
        <cfvo type="percent" val="0"/>
        <cfvo type="percent" val="33"/>
        <cfvo type="percent" val="67"/>
      </iconSet>
    </cfRule>
  </conditionalFormatting>
  <conditionalFormatting sqref="M516:R516">
    <cfRule type="iconSet" priority="17" dxfId="0">
      <iconSet iconSet="3Symbols">
        <cfvo type="percent" val="0"/>
        <cfvo type="percent" val="33"/>
        <cfvo type="percent" val="67"/>
      </iconSet>
    </cfRule>
  </conditionalFormatting>
  <conditionalFormatting sqref="M517:R517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M518:R518">
    <cfRule type="iconSet" priority="15" dxfId="0">
      <iconSet iconSet="3Symbols">
        <cfvo type="percent" val="0"/>
        <cfvo type="percent" val="33"/>
        <cfvo type="percent" val="67"/>
      </iconSet>
    </cfRule>
  </conditionalFormatting>
  <conditionalFormatting sqref="R519">
    <cfRule type="iconSet" priority="14" dxfId="0">
      <iconSet iconSet="3Symbols">
        <cfvo type="percent" val="0"/>
        <cfvo type="percent" val="33"/>
        <cfvo type="percent" val="67"/>
      </iconSet>
    </cfRule>
  </conditionalFormatting>
  <conditionalFormatting sqref="R520">
    <cfRule type="iconSet" priority="13" dxfId="0">
      <iconSet iconSet="3Symbols">
        <cfvo type="percent" val="0"/>
        <cfvo type="percent" val="33"/>
        <cfvo type="percent" val="67"/>
      </iconSet>
    </cfRule>
  </conditionalFormatting>
  <conditionalFormatting sqref="Q521:R521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R522">
    <cfRule type="iconSet" priority="11" dxfId="0">
      <iconSet iconSet="3Symbols">
        <cfvo type="percent" val="0"/>
        <cfvo type="percent" val="33"/>
        <cfvo type="percent" val="67"/>
      </iconSet>
    </cfRule>
  </conditionalFormatting>
  <conditionalFormatting sqref="Q522:R522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M523:R523">
    <cfRule type="iconSet" priority="9" dxfId="0">
      <iconSet iconSet="3Symbols">
        <cfvo type="percent" val="0"/>
        <cfvo type="percent" val="33"/>
        <cfvo type="percent" val="67"/>
      </iconSet>
    </cfRule>
  </conditionalFormatting>
  <conditionalFormatting sqref="R524">
    <cfRule type="iconSet" priority="8" dxfId="0">
      <iconSet iconSet="3Symbols">
        <cfvo type="percent" val="0"/>
        <cfvo type="percent" val="33"/>
        <cfvo type="percent" val="67"/>
      </iconSet>
    </cfRule>
  </conditionalFormatting>
  <conditionalFormatting sqref="R525">
    <cfRule type="iconSet" priority="7" dxfId="0">
      <iconSet iconSet="3Symbols">
        <cfvo type="percent" val="0"/>
        <cfvo type="percent" val="33"/>
        <cfvo type="percent" val="67"/>
      </iconSet>
    </cfRule>
  </conditionalFormatting>
  <conditionalFormatting sqref="R526">
    <cfRule type="iconSet" priority="6" dxfId="0">
      <iconSet iconSet="3Symbols">
        <cfvo type="percent" val="0"/>
        <cfvo type="percent" val="33"/>
        <cfvo type="percent" val="67"/>
      </iconSet>
    </cfRule>
  </conditionalFormatting>
  <conditionalFormatting sqref="R527">
    <cfRule type="iconSet" priority="5" dxfId="0">
      <iconSet iconSet="3Symbols">
        <cfvo type="percent" val="0"/>
        <cfvo type="percent" val="33"/>
        <cfvo type="percent" val="67"/>
      </iconSet>
    </cfRule>
  </conditionalFormatting>
  <conditionalFormatting sqref="R528">
    <cfRule type="iconSet" priority="4" dxfId="0">
      <iconSet iconSet="3Symbols">
        <cfvo type="percent" val="0"/>
        <cfvo type="percent" val="33"/>
        <cfvo type="percent" val="67"/>
      </iconSet>
    </cfRule>
  </conditionalFormatting>
  <conditionalFormatting sqref="R530">
    <cfRule type="iconSet" priority="3" dxfId="0">
      <iconSet iconSet="3Symbols">
        <cfvo type="percent" val="0"/>
        <cfvo type="percent" val="33"/>
        <cfvo type="percent" val="67"/>
      </iconSet>
    </cfRule>
  </conditionalFormatting>
  <conditionalFormatting sqref="R531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O529">
    <cfRule type="iconSet" priority="1" dxfId="0">
      <iconSet iconSet="3Symbols">
        <cfvo type="percent" val="0"/>
        <cfvo type="percent" val="33"/>
        <cfvo type="percent" val="67"/>
      </iconSet>
    </cfRule>
  </conditionalFormatting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C377 C464 C384 C393 C407 C413:C415 C444 C440 C422:C423 C428 C437 C449 C460:C462 C477 C488 C495 C501 C498 C493 C482 C454 C447 C433 C418:C420 C409 C401:C403 C396:C397 C389">
      <formula1>OR(AND(C377&gt;0,C377&lt;=10000000000),C377=0)</formula1>
    </dataValidation>
  </dataValidations>
  <printOptions/>
  <pageMargins left="0.3" right="0.2" top="0.25" bottom="0.23" header="0.2" footer="0.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Andronov Sergey</cp:lastModifiedBy>
  <dcterms:created xsi:type="dcterms:W3CDTF">2016-03-28T12:51:12Z</dcterms:created>
  <dcterms:modified xsi:type="dcterms:W3CDTF">2016-04-29T06:20:22Z</dcterms:modified>
  <cp:category/>
  <cp:version/>
  <cp:contentType/>
  <cp:contentStatus/>
</cp:coreProperties>
</file>